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d.docs.live.net/d717f11b490cea0c/terui/業務第11期/自社商品開発/利益まっくす/マニュアル/無料版マニュアル/"/>
    </mc:Choice>
  </mc:AlternateContent>
  <xr:revisionPtr revIDLastSave="257" documentId="8_{FA0A1ADB-9D2A-4338-8AAE-20AD9E64CEA9}" xr6:coauthVersionLast="47" xr6:coauthVersionMax="47" xr10:uidLastSave="{90C1B00B-3032-4916-B777-3A15C907376F}"/>
  <bookViews>
    <workbookView xWindow="-23205" yWindow="2295" windowWidth="18360" windowHeight="11490" xr2:uid="{259113B7-B135-4685-999B-CD1B86D06413}"/>
  </bookViews>
  <sheets>
    <sheet name="Sheet1" sheetId="1" r:id="rId1"/>
  </sheets>
  <definedNames>
    <definedName name="_xlnm.Print_Area" localSheetId="0">Sheet1!$A$1:$N$225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1" i="1" l="1"/>
  <c r="E93" i="1"/>
  <c r="E95" i="1" s="1"/>
  <c r="E14" i="1" l="1"/>
  <c r="E24" i="1" s="1"/>
  <c r="E34" i="1" s="1"/>
  <c r="I201" i="1"/>
  <c r="E210" i="1" s="1"/>
  <c r="D201" i="1"/>
  <c r="E206" i="1" s="1"/>
  <c r="L200" i="1"/>
  <c r="H200" i="1"/>
  <c r="L199" i="1"/>
  <c r="H199" i="1"/>
  <c r="L198" i="1"/>
  <c r="H198" i="1"/>
  <c r="L197" i="1"/>
  <c r="H197" i="1"/>
  <c r="L196" i="1"/>
  <c r="H196" i="1"/>
  <c r="L195" i="1"/>
  <c r="H195" i="1"/>
  <c r="L194" i="1"/>
  <c r="H194" i="1"/>
  <c r="L193" i="1"/>
  <c r="H193" i="1"/>
  <c r="L192" i="1"/>
  <c r="H192" i="1"/>
  <c r="L191" i="1"/>
  <c r="H191" i="1"/>
  <c r="L190" i="1"/>
  <c r="H190" i="1"/>
  <c r="E138" i="1"/>
  <c r="E153" i="1" s="1"/>
  <c r="E137" i="1"/>
  <c r="E143" i="1" s="1"/>
  <c r="J136" i="1"/>
  <c r="J135" i="1"/>
  <c r="J134" i="1"/>
  <c r="J133" i="1"/>
  <c r="J132" i="1"/>
  <c r="J131" i="1"/>
  <c r="J130" i="1"/>
  <c r="J129" i="1"/>
  <c r="E104" i="1"/>
  <c r="E26" i="1"/>
  <c r="E18" i="1"/>
  <c r="J137" i="1" l="1"/>
  <c r="E145" i="1" s="1"/>
  <c r="L201" i="1"/>
  <c r="E212" i="1" s="1"/>
  <c r="H201" i="1"/>
  <c r="E208" i="1" s="1"/>
</calcChain>
</file>

<file path=xl/sharedStrings.xml><?xml version="1.0" encoding="utf-8"?>
<sst xmlns="http://schemas.openxmlformats.org/spreadsheetml/2006/main" count="169" uniqueCount="119">
  <si>
    <t>1. 人と設備の費用の概算方法</t>
    <rPh sb="3" eb="4">
      <t>ヒト</t>
    </rPh>
    <rPh sb="5" eb="7">
      <t>セツビ</t>
    </rPh>
    <rPh sb="8" eb="10">
      <t>ヒヨウ</t>
    </rPh>
    <rPh sb="11" eb="15">
      <t>ガイサンホウホウ</t>
    </rPh>
    <phoneticPr fontId="2"/>
  </si>
  <si>
    <t>【作業者情報入力に入力する値(人の費用) 】</t>
    <rPh sb="1" eb="8">
      <t>サギョウシャジョウホウニュウリョク</t>
    </rPh>
    <rPh sb="9" eb="11">
      <t>ニュウリョク</t>
    </rPh>
    <rPh sb="13" eb="14">
      <t>アタイ</t>
    </rPh>
    <rPh sb="15" eb="16">
      <t>ヒト</t>
    </rPh>
    <rPh sb="16" eb="17">
      <t>ユウジン</t>
    </rPh>
    <rPh sb="17" eb="19">
      <t>ヒヨウ</t>
    </rPh>
    <phoneticPr fontId="2"/>
  </si>
  <si>
    <t>1) 工場の直接作業者の労務費と就業時間の合計を計算</t>
    <rPh sb="3" eb="5">
      <t>コウジョウ</t>
    </rPh>
    <rPh sb="6" eb="11">
      <t>チョクセツサギョウシャ</t>
    </rPh>
    <rPh sb="12" eb="15">
      <t>ロウムヒ</t>
    </rPh>
    <rPh sb="16" eb="20">
      <t>シュウギョウジカン</t>
    </rPh>
    <rPh sb="21" eb="23">
      <t>ゴウケイ</t>
    </rPh>
    <rPh sb="24" eb="26">
      <t>ケイサン</t>
    </rPh>
    <phoneticPr fontId="2"/>
  </si>
  <si>
    <t>以下の黄色のセルに数値を入力します。白のセルは自動計算されます。</t>
    <rPh sb="0" eb="2">
      <t>イカ</t>
    </rPh>
    <rPh sb="3" eb="5">
      <t>キイロ</t>
    </rPh>
    <rPh sb="9" eb="11">
      <t>スウチ</t>
    </rPh>
    <rPh sb="12" eb="14">
      <t>ニュウリョク</t>
    </rPh>
    <rPh sb="18" eb="19">
      <t>シロ</t>
    </rPh>
    <rPh sb="23" eb="27">
      <t>ジドウケイサン</t>
    </rPh>
    <phoneticPr fontId="2"/>
  </si>
  <si>
    <t>(a) 工場で働いている人の数</t>
    <rPh sb="4" eb="6">
      <t>コウジョウ</t>
    </rPh>
    <rPh sb="7" eb="8">
      <t>ハタラ</t>
    </rPh>
    <rPh sb="12" eb="13">
      <t>ヒト</t>
    </rPh>
    <rPh sb="14" eb="15">
      <t>カズ</t>
    </rPh>
    <phoneticPr fontId="2"/>
  </si>
  <si>
    <t>　人</t>
    <rPh sb="1" eb="2">
      <t>ニン</t>
    </rPh>
    <phoneticPr fontId="2"/>
  </si>
  <si>
    <t>総務、営業など賃金が「販管費」に計上される人は除く</t>
    <rPh sb="0" eb="2">
      <t>ソウム</t>
    </rPh>
    <rPh sb="3" eb="5">
      <t>エイギョウ</t>
    </rPh>
    <rPh sb="7" eb="9">
      <t>チンギン</t>
    </rPh>
    <rPh sb="11" eb="14">
      <t>ハンカンヒ</t>
    </rPh>
    <rPh sb="16" eb="18">
      <t>ケイジョウ</t>
    </rPh>
    <rPh sb="21" eb="22">
      <t>ヒト</t>
    </rPh>
    <rPh sb="23" eb="24">
      <t>ノゾ</t>
    </rPh>
    <phoneticPr fontId="2"/>
  </si>
  <si>
    <t>(製造原価　労務費に該当)</t>
    <rPh sb="1" eb="5">
      <t>セイゾウゲンカ</t>
    </rPh>
    <rPh sb="6" eb="9">
      <t>ロウムヒ</t>
    </rPh>
    <rPh sb="10" eb="12">
      <t>ガイトウ</t>
    </rPh>
    <phoneticPr fontId="2"/>
  </si>
  <si>
    <t>(b) 製造原価の労務費の金額</t>
    <rPh sb="4" eb="8">
      <t>セイゾウゲンカ</t>
    </rPh>
    <rPh sb="9" eb="12">
      <t>ロウムヒ</t>
    </rPh>
    <rPh sb="13" eb="15">
      <t>キンガク</t>
    </rPh>
    <phoneticPr fontId="2"/>
  </si>
  <si>
    <t>　円</t>
    <rPh sb="1" eb="2">
      <t>エン</t>
    </rPh>
    <phoneticPr fontId="2"/>
  </si>
  <si>
    <t>製造原価明細の労務費合計</t>
    <rPh sb="0" eb="4">
      <t>セイゾウゲンカ</t>
    </rPh>
    <rPh sb="4" eb="6">
      <t>メイサイ</t>
    </rPh>
    <rPh sb="7" eb="12">
      <t>ロウムヒゴウケイ</t>
    </rPh>
    <phoneticPr fontId="2"/>
  </si>
  <si>
    <t>(c) 一人当たり人件費</t>
    <rPh sb="4" eb="7">
      <t>ヒトリア</t>
    </rPh>
    <rPh sb="9" eb="12">
      <t>ジンケンヒ</t>
    </rPh>
    <phoneticPr fontId="2"/>
  </si>
  <si>
    <t>(=b/a)</t>
    <phoneticPr fontId="2"/>
  </si>
  <si>
    <t>(d) 直接作業者の人数</t>
    <rPh sb="2" eb="4">
      <t>チョクセツ</t>
    </rPh>
    <rPh sb="4" eb="6">
      <t>セイゾウ</t>
    </rPh>
    <rPh sb="6" eb="9">
      <t>サギョウシャ</t>
    </rPh>
    <rPh sb="10" eb="12">
      <t>ニンズウ</t>
    </rPh>
    <phoneticPr fontId="2"/>
  </si>
  <si>
    <t>組立作業者、機械オペレーターなど実際に製造している人</t>
    <rPh sb="0" eb="2">
      <t>クミタテ</t>
    </rPh>
    <rPh sb="2" eb="4">
      <t>サギョウ</t>
    </rPh>
    <rPh sb="4" eb="5">
      <t>シャ</t>
    </rPh>
    <rPh sb="6" eb="8">
      <t>キカイ</t>
    </rPh>
    <rPh sb="16" eb="18">
      <t>ジッサイ</t>
    </rPh>
    <rPh sb="19" eb="21">
      <t>セイゾウ</t>
    </rPh>
    <rPh sb="25" eb="26">
      <t>ヒト</t>
    </rPh>
    <phoneticPr fontId="2"/>
  </si>
  <si>
    <t>(e) 間接作業者の人数</t>
    <rPh sb="4" eb="9">
      <t>カンセツサギョウシャ</t>
    </rPh>
    <rPh sb="10" eb="12">
      <t>ニンズウ</t>
    </rPh>
    <phoneticPr fontId="2"/>
  </si>
  <si>
    <t>(=a－d) 物流、生産管理、品質管理など直接製造していない人</t>
    <rPh sb="7" eb="9">
      <t>ブツリュウ</t>
    </rPh>
    <rPh sb="10" eb="14">
      <t>セイサンカンリ</t>
    </rPh>
    <rPh sb="15" eb="19">
      <t>ヒンシツカンリ</t>
    </rPh>
    <rPh sb="21" eb="23">
      <t>チョクセツ</t>
    </rPh>
    <rPh sb="23" eb="25">
      <t>セイゾウ</t>
    </rPh>
    <rPh sb="30" eb="31">
      <t>ヒト</t>
    </rPh>
    <phoneticPr fontId="2"/>
  </si>
  <si>
    <t>(f) 年間の就業時間の平均</t>
    <rPh sb="2" eb="4">
      <t>ヒトリ</t>
    </rPh>
    <rPh sb="4" eb="6">
      <t>ネンカン</t>
    </rPh>
    <rPh sb="7" eb="9">
      <t>シュウギョウ</t>
    </rPh>
    <rPh sb="9" eb="11">
      <t>ジカン</t>
    </rPh>
    <rPh sb="12" eb="14">
      <t>ヘイキン</t>
    </rPh>
    <phoneticPr fontId="2"/>
  </si>
  <si>
    <t>　時間</t>
    <rPh sb="1" eb="3">
      <t>ジカン</t>
    </rPh>
    <phoneticPr fontId="2"/>
  </si>
  <si>
    <t>残業、休日出勤を含めた年間就業時間(概算)</t>
    <rPh sb="0" eb="2">
      <t>ザンギョウ</t>
    </rPh>
    <rPh sb="3" eb="7">
      <t>キュウジツシュッキン</t>
    </rPh>
    <rPh sb="8" eb="9">
      <t>フク</t>
    </rPh>
    <rPh sb="11" eb="13">
      <t>ネンカン</t>
    </rPh>
    <rPh sb="13" eb="15">
      <t>シュウギョウ</t>
    </rPh>
    <rPh sb="15" eb="17">
      <t>ジカン</t>
    </rPh>
    <rPh sb="18" eb="20">
      <t>ガイサン</t>
    </rPh>
    <phoneticPr fontId="2"/>
  </si>
  <si>
    <t>個々の直接作業者の就業時間の合計値があればベター</t>
    <rPh sb="0" eb="2">
      <t>ココ</t>
    </rPh>
    <rPh sb="3" eb="8">
      <t>チョクセツサギョウシャ</t>
    </rPh>
    <rPh sb="9" eb="13">
      <t>シュウギョウジカン</t>
    </rPh>
    <rPh sb="14" eb="17">
      <t>ゴウケイチ</t>
    </rPh>
    <phoneticPr fontId="2"/>
  </si>
  <si>
    <t>作業者情報入力　101直接製造費用に入力する値</t>
    <rPh sb="0" eb="7">
      <t>サギョウシャジョウホウニュウリョク</t>
    </rPh>
    <rPh sb="11" eb="17">
      <t>チョクセツセイゾウヒヨウ</t>
    </rPh>
    <rPh sb="18" eb="20">
      <t>ニュウリョク</t>
    </rPh>
    <rPh sb="22" eb="23">
      <t>アタイ</t>
    </rPh>
    <phoneticPr fontId="2"/>
  </si>
  <si>
    <t>(g) 年間労務費</t>
    <rPh sb="4" eb="6">
      <t>ネンカン</t>
    </rPh>
    <rPh sb="6" eb="9">
      <t>ロウムヒ</t>
    </rPh>
    <phoneticPr fontId="2"/>
  </si>
  <si>
    <t>(=c×d)</t>
    <phoneticPr fontId="2"/>
  </si>
  <si>
    <t>　　　(直接作業者年間労務費合計)</t>
    <rPh sb="4" eb="9">
      <t>チョクセツサギョウシャ</t>
    </rPh>
    <rPh sb="9" eb="16">
      <t>ネンカンロウムヒゴウケイ</t>
    </rPh>
    <phoneticPr fontId="2"/>
  </si>
  <si>
    <t>(h) 就業時間</t>
    <rPh sb="4" eb="8">
      <t>シュウギョウジカン</t>
    </rPh>
    <phoneticPr fontId="2"/>
  </si>
  <si>
    <t>(=d×f)</t>
    <phoneticPr fontId="2"/>
  </si>
  <si>
    <t>　　　(直接作業者年間就業時間合計)</t>
    <rPh sb="11" eb="15">
      <t>シュウギョウジカン</t>
    </rPh>
    <phoneticPr fontId="2"/>
  </si>
  <si>
    <t>(i) 稼働率</t>
    <rPh sb="4" eb="7">
      <t>カドウリツ</t>
    </rPh>
    <phoneticPr fontId="2"/>
  </si>
  <si>
    <t>1日の就業時間に対し、直接製造している時間の比率(概算)</t>
    <rPh sb="1" eb="2">
      <t>ニチ</t>
    </rPh>
    <rPh sb="3" eb="7">
      <t>シュウギョウジカン</t>
    </rPh>
    <rPh sb="8" eb="9">
      <t>タイ</t>
    </rPh>
    <rPh sb="11" eb="13">
      <t>チョクセツ</t>
    </rPh>
    <rPh sb="13" eb="15">
      <t>セイゾウ</t>
    </rPh>
    <rPh sb="19" eb="21">
      <t>ジカン</t>
    </rPh>
    <rPh sb="22" eb="24">
      <t>ヒリツ</t>
    </rPh>
    <rPh sb="25" eb="27">
      <t>ガイサン</t>
    </rPh>
    <phoneticPr fontId="2"/>
  </si>
  <si>
    <t>　　(直接作業者年間平均稼働率)</t>
    <rPh sb="3" eb="8">
      <t>チョクセツサギョウシャ</t>
    </rPh>
    <rPh sb="8" eb="15">
      <t>ネンカンヘイキンカドウリツ</t>
    </rPh>
    <phoneticPr fontId="2"/>
  </si>
  <si>
    <t>(朝礼、会議、保全などの時間を除いた製造時間の割合)</t>
    <rPh sb="1" eb="3">
      <t>チョウレイ</t>
    </rPh>
    <rPh sb="4" eb="6">
      <t>カイギ</t>
    </rPh>
    <rPh sb="7" eb="9">
      <t>ホゼン</t>
    </rPh>
    <rPh sb="12" eb="14">
      <t>ジカン</t>
    </rPh>
    <rPh sb="15" eb="16">
      <t>ノゾ</t>
    </rPh>
    <rPh sb="18" eb="22">
      <t>セイゾウジカン</t>
    </rPh>
    <rPh sb="23" eb="25">
      <t>ワリアイ</t>
    </rPh>
    <phoneticPr fontId="2"/>
  </si>
  <si>
    <t>例　現場で常に製製造に従事している場合で0.7～0.95</t>
    <rPh sb="0" eb="1">
      <t>レイ</t>
    </rPh>
    <rPh sb="2" eb="4">
      <t>ゲンバ</t>
    </rPh>
    <rPh sb="5" eb="6">
      <t>ツネ</t>
    </rPh>
    <rPh sb="7" eb="8">
      <t>セイ</t>
    </rPh>
    <rPh sb="8" eb="10">
      <t>セイゾウ</t>
    </rPh>
    <rPh sb="11" eb="13">
      <t>ジュウジ</t>
    </rPh>
    <rPh sb="17" eb="19">
      <t>バアイ</t>
    </rPh>
    <phoneticPr fontId="2"/>
  </si>
  <si>
    <t>2) 工場の間接作業者の労務費の合計を計算</t>
    <rPh sb="3" eb="5">
      <t>コウジョウ</t>
    </rPh>
    <rPh sb="6" eb="8">
      <t>カンセツ</t>
    </rPh>
    <rPh sb="8" eb="11">
      <t>サギョウシャ</t>
    </rPh>
    <rPh sb="12" eb="15">
      <t>ロウムヒ</t>
    </rPh>
    <rPh sb="16" eb="18">
      <t>ゴウケイ</t>
    </rPh>
    <rPh sb="19" eb="21">
      <t>ケイサン</t>
    </rPh>
    <phoneticPr fontId="2"/>
  </si>
  <si>
    <t>作業者情報入力　102間接製造費用に入力する値</t>
    <rPh sb="0" eb="7">
      <t>サギョウシャジョウホウニュウリョク</t>
    </rPh>
    <rPh sb="11" eb="13">
      <t>カンセツ</t>
    </rPh>
    <rPh sb="13" eb="14">
      <t>ヅクリ</t>
    </rPh>
    <rPh sb="14" eb="16">
      <t>ヒヨウ</t>
    </rPh>
    <rPh sb="17" eb="19">
      <t>ニュウリョク</t>
    </rPh>
    <rPh sb="21" eb="22">
      <t>アタイ</t>
    </rPh>
    <phoneticPr fontId="2"/>
  </si>
  <si>
    <t>(j) 年間労務費</t>
    <rPh sb="4" eb="6">
      <t>ネンカン</t>
    </rPh>
    <rPh sb="6" eb="9">
      <t>ロウムヒ</t>
    </rPh>
    <phoneticPr fontId="2"/>
  </si>
  <si>
    <t>(=b－g)</t>
    <phoneticPr fontId="2"/>
  </si>
  <si>
    <t>　　　(間接作業者年間労務費合計)</t>
    <rPh sb="4" eb="6">
      <t>カンセツ</t>
    </rPh>
    <rPh sb="6" eb="9">
      <t>サギョウシャ</t>
    </rPh>
    <rPh sb="9" eb="16">
      <t>ネンカンロウムヒゴウケイ</t>
    </rPh>
    <phoneticPr fontId="2"/>
  </si>
  <si>
    <t>(k) 就業時間</t>
    <rPh sb="4" eb="8">
      <t>シュウギョウジカン</t>
    </rPh>
    <phoneticPr fontId="2"/>
  </si>
  <si>
    <t>間接作業者はアワーレートを計算しないため入力不要</t>
    <rPh sb="0" eb="5">
      <t>カンセツサギョウシャ</t>
    </rPh>
    <rPh sb="13" eb="15">
      <t>ケイサン</t>
    </rPh>
    <rPh sb="20" eb="24">
      <t>ニュウリョクフヨウ</t>
    </rPh>
    <phoneticPr fontId="2"/>
  </si>
  <si>
    <t>(l) 稼働率</t>
    <rPh sb="4" eb="7">
      <t>カドウリツ</t>
    </rPh>
    <phoneticPr fontId="2"/>
  </si>
  <si>
    <t>【設備情報入力に入力する値(設備の費用) 】</t>
    <rPh sb="1" eb="3">
      <t>セツビ</t>
    </rPh>
    <rPh sb="3" eb="5">
      <t>ジョウホウ</t>
    </rPh>
    <rPh sb="5" eb="7">
      <t>ニュウリョク</t>
    </rPh>
    <rPh sb="8" eb="10">
      <t>ニュウリョク</t>
    </rPh>
    <rPh sb="12" eb="13">
      <t>アタイ</t>
    </rPh>
    <rPh sb="14" eb="16">
      <t>セツビ</t>
    </rPh>
    <rPh sb="16" eb="17">
      <t>ユウジン</t>
    </rPh>
    <rPh sb="17" eb="19">
      <t>ヒヨウ</t>
    </rPh>
    <phoneticPr fontId="2"/>
  </si>
  <si>
    <t>先期の自社の減価償却費、電気代などを参考にして、直接生産に使用する設備の減価償却費、電気代などを仮に決めます。</t>
    <rPh sb="0" eb="2">
      <t>センキ</t>
    </rPh>
    <rPh sb="3" eb="5">
      <t>ジシャ</t>
    </rPh>
    <rPh sb="6" eb="11">
      <t>ゲンカショウキャクヒ</t>
    </rPh>
    <rPh sb="12" eb="15">
      <t>デンキダイ</t>
    </rPh>
    <rPh sb="18" eb="20">
      <t>サンコウ</t>
    </rPh>
    <rPh sb="24" eb="26">
      <t>チョクセツ</t>
    </rPh>
    <rPh sb="26" eb="28">
      <t>セイサン</t>
    </rPh>
    <rPh sb="29" eb="31">
      <t>シヨウ</t>
    </rPh>
    <rPh sb="33" eb="35">
      <t>セツビ</t>
    </rPh>
    <rPh sb="36" eb="41">
      <t>ゲンカショウキャクヒ</t>
    </rPh>
    <rPh sb="42" eb="45">
      <t>デンキダイ</t>
    </rPh>
    <rPh sb="48" eb="49">
      <t>カリ</t>
    </rPh>
    <rPh sb="50" eb="51">
      <t>キ</t>
    </rPh>
    <phoneticPr fontId="2"/>
  </si>
  <si>
    <t>直接生産に使用する設備は(仮に)70%とする。</t>
    <rPh sb="0" eb="2">
      <t>チョクセツ</t>
    </rPh>
    <rPh sb="2" eb="4">
      <t>セイサン</t>
    </rPh>
    <rPh sb="5" eb="7">
      <t>シヨウ</t>
    </rPh>
    <rPh sb="9" eb="11">
      <t>セツビ</t>
    </rPh>
    <rPh sb="13" eb="14">
      <t>カリ</t>
    </rPh>
    <phoneticPr fontId="2"/>
  </si>
  <si>
    <t>3000×0.7=2100</t>
    <phoneticPr fontId="2"/>
  </si>
  <si>
    <t>(m) 直接製造設備台数</t>
    <rPh sb="4" eb="10">
      <t>チョクセツセイゾウセツビ</t>
    </rPh>
    <rPh sb="10" eb="12">
      <t>ダイスウ</t>
    </rPh>
    <phoneticPr fontId="2"/>
  </si>
  <si>
    <t>　台</t>
    <rPh sb="1" eb="2">
      <t>ダイ</t>
    </rPh>
    <phoneticPr fontId="2"/>
  </si>
  <si>
    <t>加工機械、組立機械、ロボットなど実際に製造している設備の台数</t>
    <rPh sb="0" eb="2">
      <t>カコウ</t>
    </rPh>
    <rPh sb="2" eb="4">
      <t>キカイ</t>
    </rPh>
    <rPh sb="5" eb="7">
      <t>クミタテ</t>
    </rPh>
    <rPh sb="7" eb="9">
      <t>キカイ</t>
    </rPh>
    <rPh sb="16" eb="18">
      <t>ジッサイ</t>
    </rPh>
    <rPh sb="19" eb="21">
      <t>セイゾウ</t>
    </rPh>
    <rPh sb="25" eb="27">
      <t>セツビ</t>
    </rPh>
    <rPh sb="28" eb="30">
      <t>ダイスウ</t>
    </rPh>
    <phoneticPr fontId="2"/>
  </si>
  <si>
    <t>(n) 設備1台の操業時間</t>
    <rPh sb="4" eb="6">
      <t>セツビ</t>
    </rPh>
    <rPh sb="7" eb="8">
      <t>ダイ</t>
    </rPh>
    <rPh sb="9" eb="13">
      <t>ソウギョウジカン</t>
    </rPh>
    <phoneticPr fontId="2"/>
  </si>
  <si>
    <t>2直で夜勤もある場合は、1日の稼働している時間から計算</t>
    <rPh sb="1" eb="2">
      <t>チョク</t>
    </rPh>
    <rPh sb="3" eb="5">
      <t>ヤキン</t>
    </rPh>
    <rPh sb="8" eb="10">
      <t>バアイ</t>
    </rPh>
    <rPh sb="13" eb="14">
      <t>ニチ</t>
    </rPh>
    <rPh sb="15" eb="17">
      <t>カドウ</t>
    </rPh>
    <rPh sb="21" eb="23">
      <t>ジカン</t>
    </rPh>
    <rPh sb="25" eb="27">
      <t>ケイサン</t>
    </rPh>
    <phoneticPr fontId="2"/>
  </si>
  <si>
    <t>概算では、(o) 減価償却費と同じ値にする</t>
    <rPh sb="0" eb="2">
      <t>ガイサン</t>
    </rPh>
    <rPh sb="9" eb="14">
      <t>ゲンカショウキャクヒ</t>
    </rPh>
    <rPh sb="15" eb="16">
      <t>オナ</t>
    </rPh>
    <rPh sb="17" eb="18">
      <t>アタイ</t>
    </rPh>
    <phoneticPr fontId="2"/>
  </si>
  <si>
    <t>　(電気代など直接製造設備のランニングコスト合計)</t>
    <rPh sb="2" eb="5">
      <t>デンキダイ</t>
    </rPh>
    <rPh sb="7" eb="13">
      <t>チョクセツセイゾウセツビ</t>
    </rPh>
    <rPh sb="22" eb="24">
      <t>ゴウケイ</t>
    </rPh>
    <phoneticPr fontId="2"/>
  </si>
  <si>
    <t>(=m×n)</t>
    <phoneticPr fontId="2"/>
  </si>
  <si>
    <t>1日の操業時間の中で直接製造している時間の比率</t>
    <rPh sb="1" eb="2">
      <t>ニチ</t>
    </rPh>
    <rPh sb="3" eb="5">
      <t>ソウギョウ</t>
    </rPh>
    <rPh sb="5" eb="7">
      <t>ジカン</t>
    </rPh>
    <rPh sb="8" eb="9">
      <t>ナカ</t>
    </rPh>
    <rPh sb="10" eb="12">
      <t>チョクセツ</t>
    </rPh>
    <rPh sb="12" eb="14">
      <t>セイゾウ</t>
    </rPh>
    <rPh sb="18" eb="20">
      <t>ジカン</t>
    </rPh>
    <rPh sb="21" eb="23">
      <t>ヒリツ</t>
    </rPh>
    <phoneticPr fontId="2"/>
  </si>
  <si>
    <t>(トラブル、保全、修理などを除く)</t>
    <phoneticPr fontId="2"/>
  </si>
  <si>
    <t>2. 人と設備の費用の詳細な計算方法</t>
    <rPh sb="3" eb="4">
      <t>ヒト</t>
    </rPh>
    <rPh sb="5" eb="7">
      <t>セツビ</t>
    </rPh>
    <rPh sb="8" eb="10">
      <t>ヒヨウ</t>
    </rPh>
    <rPh sb="11" eb="13">
      <t>ショウサイ</t>
    </rPh>
    <rPh sb="14" eb="16">
      <t>ケイサン</t>
    </rPh>
    <rPh sb="16" eb="18">
      <t>ホウホウ</t>
    </rPh>
    <phoneticPr fontId="2"/>
  </si>
  <si>
    <t>1) 工場の直接作業者、間接作業者の労務費等を計算</t>
    <rPh sb="3" eb="5">
      <t>コウジョウ</t>
    </rPh>
    <rPh sb="6" eb="11">
      <t>チョクセツサギョウシャ</t>
    </rPh>
    <rPh sb="12" eb="14">
      <t>カンセツ</t>
    </rPh>
    <rPh sb="14" eb="16">
      <t>サギョウ</t>
    </rPh>
    <rPh sb="16" eb="17">
      <t>シャ</t>
    </rPh>
    <rPh sb="18" eb="21">
      <t>ロウムヒ</t>
    </rPh>
    <rPh sb="21" eb="22">
      <t>トウ</t>
    </rPh>
    <rPh sb="23" eb="25">
      <t>ケイサン</t>
    </rPh>
    <phoneticPr fontId="2"/>
  </si>
  <si>
    <t>氏名</t>
    <rPh sb="0" eb="2">
      <t>シメイ</t>
    </rPh>
    <phoneticPr fontId="2"/>
  </si>
  <si>
    <t>労務費</t>
    <rPh sb="0" eb="3">
      <t>ロウムヒ</t>
    </rPh>
    <phoneticPr fontId="2"/>
  </si>
  <si>
    <t>直接/間接</t>
    <rPh sb="0" eb="2">
      <t>チョクセツ</t>
    </rPh>
    <rPh sb="3" eb="5">
      <t>カンセツ</t>
    </rPh>
    <phoneticPr fontId="2"/>
  </si>
  <si>
    <t>就業時間</t>
    <rPh sb="0" eb="4">
      <t>シュウギョウジカン</t>
    </rPh>
    <phoneticPr fontId="2"/>
  </si>
  <si>
    <t>稼働率</t>
    <rPh sb="0" eb="3">
      <t>カドウリツ</t>
    </rPh>
    <phoneticPr fontId="2"/>
  </si>
  <si>
    <t>稼働時間</t>
    <rPh sb="0" eb="4">
      <t>カドウジカン</t>
    </rPh>
    <phoneticPr fontId="2"/>
  </si>
  <si>
    <t>稼働時間=就業時間×稼働率</t>
    <rPh sb="0" eb="4">
      <t>カドウジカン</t>
    </rPh>
    <rPh sb="5" eb="9">
      <t>シュウギョウジカン</t>
    </rPh>
    <rPh sb="10" eb="13">
      <t>カドウリツ</t>
    </rPh>
    <phoneticPr fontId="2"/>
  </si>
  <si>
    <t>Aさん</t>
    <phoneticPr fontId="2"/>
  </si>
  <si>
    <t>直接</t>
    <rPh sb="0" eb="2">
      <t>チョクセツ</t>
    </rPh>
    <phoneticPr fontId="2"/>
  </si>
  <si>
    <t>Bさん</t>
    <phoneticPr fontId="2"/>
  </si>
  <si>
    <t>Cさん</t>
    <phoneticPr fontId="2"/>
  </si>
  <si>
    <t>間接</t>
    <rPh sb="0" eb="2">
      <t>カンセツ</t>
    </rPh>
    <phoneticPr fontId="2"/>
  </si>
  <si>
    <t>直接作業者合計</t>
    <rPh sb="0" eb="5">
      <t>チョクセツサギョウシャ</t>
    </rPh>
    <rPh sb="5" eb="7">
      <t>ゴウケイ</t>
    </rPh>
    <phoneticPr fontId="2"/>
  </si>
  <si>
    <t>間接の場合、就業時間、稼働率は入力不要</t>
    <rPh sb="0" eb="2">
      <t>カンセツ</t>
    </rPh>
    <rPh sb="3" eb="5">
      <t>バアイ</t>
    </rPh>
    <rPh sb="6" eb="10">
      <t>シュウギョウジカン</t>
    </rPh>
    <rPh sb="11" eb="14">
      <t>カドウリツ</t>
    </rPh>
    <rPh sb="15" eb="17">
      <t>ニュウリョク</t>
    </rPh>
    <rPh sb="17" eb="19">
      <t>フヨウ</t>
    </rPh>
    <phoneticPr fontId="2"/>
  </si>
  <si>
    <t>(i)  稼働率</t>
    <rPh sb="5" eb="8">
      <t>カドウリツ</t>
    </rPh>
    <phoneticPr fontId="2"/>
  </si>
  <si>
    <t>(h)の時間が個々の作業者の稼働時間の合計なので、稼働率は1.0</t>
    <rPh sb="4" eb="6">
      <t>ジカン</t>
    </rPh>
    <rPh sb="7" eb="9">
      <t>ココ</t>
    </rPh>
    <rPh sb="10" eb="13">
      <t>サギョウシャ</t>
    </rPh>
    <rPh sb="14" eb="18">
      <t>カドウジカン</t>
    </rPh>
    <rPh sb="19" eb="21">
      <t>ゴウケイ</t>
    </rPh>
    <rPh sb="25" eb="28">
      <t>カドウリツ</t>
    </rPh>
    <phoneticPr fontId="2"/>
  </si>
  <si>
    <t>2) 工場の直接製造設備の費用を計算</t>
    <rPh sb="3" eb="5">
      <t>コウジョウ</t>
    </rPh>
    <rPh sb="6" eb="8">
      <t>チョクセツ</t>
    </rPh>
    <rPh sb="8" eb="10">
      <t>セイゾウ</t>
    </rPh>
    <rPh sb="10" eb="12">
      <t>セツビ</t>
    </rPh>
    <rPh sb="13" eb="15">
      <t>ヒヨウ</t>
    </rPh>
    <rPh sb="16" eb="18">
      <t>ケイサン</t>
    </rPh>
    <phoneticPr fontId="2"/>
  </si>
  <si>
    <t>決算書の減価償却費、設備の価格、実際の耐用年数などを入力</t>
    <rPh sb="0" eb="3">
      <t>ケッサンショ</t>
    </rPh>
    <rPh sb="4" eb="9">
      <t>ゲンカショウキャクヒ</t>
    </rPh>
    <rPh sb="10" eb="12">
      <t>セツビ</t>
    </rPh>
    <rPh sb="13" eb="15">
      <t>カカク</t>
    </rPh>
    <rPh sb="16" eb="18">
      <t>ジッサイ</t>
    </rPh>
    <rPh sb="19" eb="23">
      <t>タイヨウネンスウ</t>
    </rPh>
    <rPh sb="26" eb="28">
      <t>ニュウリョク</t>
    </rPh>
    <phoneticPr fontId="2"/>
  </si>
  <si>
    <t>設備名称</t>
    <rPh sb="0" eb="4">
      <t>セツビメイショウ</t>
    </rPh>
    <phoneticPr fontId="2"/>
  </si>
  <si>
    <t>決算書の
減価償却費</t>
    <rPh sb="0" eb="3">
      <t>ケッサンショ</t>
    </rPh>
    <rPh sb="5" eb="10">
      <t>ゲンカショウキャクヒ</t>
    </rPh>
    <phoneticPr fontId="2"/>
  </si>
  <si>
    <t>購入価格</t>
    <rPh sb="0" eb="4">
      <t>コウニュウカカク</t>
    </rPh>
    <phoneticPr fontId="2"/>
  </si>
  <si>
    <t>耐用年数</t>
    <rPh sb="0" eb="4">
      <t>タイヨウネンスウ</t>
    </rPh>
    <phoneticPr fontId="2"/>
  </si>
  <si>
    <t>アワーレート用
減価償却費</t>
    <rPh sb="6" eb="7">
      <t>ヨウ</t>
    </rPh>
    <rPh sb="8" eb="13">
      <t>ゲンカショウキャクヒ</t>
    </rPh>
    <phoneticPr fontId="2"/>
  </si>
  <si>
    <t>その他
電気代等</t>
    <rPh sb="2" eb="3">
      <t>タ</t>
    </rPh>
    <rPh sb="4" eb="8">
      <t>デンキダイトウ</t>
    </rPh>
    <phoneticPr fontId="2"/>
  </si>
  <si>
    <t>操業時間</t>
    <rPh sb="0" eb="4">
      <t>ソウギョウジカン</t>
    </rPh>
    <phoneticPr fontId="2"/>
  </si>
  <si>
    <t>稼働時間
=操業時間×稼働率</t>
    <rPh sb="0" eb="4">
      <t>カドウジカン</t>
    </rPh>
    <rPh sb="6" eb="8">
      <t>ソウギョウ</t>
    </rPh>
    <rPh sb="8" eb="10">
      <t>ジカン</t>
    </rPh>
    <rPh sb="11" eb="14">
      <t>カドウリツ</t>
    </rPh>
    <phoneticPr fontId="2"/>
  </si>
  <si>
    <t>設備A</t>
    <rPh sb="0" eb="2">
      <t>セツビ</t>
    </rPh>
    <phoneticPr fontId="2"/>
  </si>
  <si>
    <t>設備B</t>
    <rPh sb="0" eb="2">
      <t>セツビ</t>
    </rPh>
    <phoneticPr fontId="2"/>
  </si>
  <si>
    <t>合計</t>
    <rPh sb="0" eb="2">
      <t>ゴウケイ</t>
    </rPh>
    <phoneticPr fontId="2"/>
  </si>
  <si>
    <t>1台の設備の稼働状態の時間の年間合計(概算)</t>
    <rPh sb="1" eb="2">
      <t>ダイ</t>
    </rPh>
    <rPh sb="3" eb="5">
      <t>セツビ</t>
    </rPh>
    <rPh sb="6" eb="10">
      <t>カドウジョウタイ</t>
    </rPh>
    <rPh sb="11" eb="13">
      <t>ジカン</t>
    </rPh>
    <rPh sb="14" eb="18">
      <t>ネンカンゴウケイ</t>
    </rPh>
    <rPh sb="19" eb="21">
      <t>ガイサン</t>
    </rPh>
    <phoneticPr fontId="2"/>
  </si>
  <si>
    <t>昼勤のみ1日稼働していれば、(f) 人の就業時間と同じ</t>
    <rPh sb="0" eb="2">
      <t>ヒルキン</t>
    </rPh>
    <rPh sb="5" eb="6">
      <t>ニチ</t>
    </rPh>
    <rPh sb="6" eb="8">
      <t>カドウ</t>
    </rPh>
    <rPh sb="18" eb="19">
      <t>ヒト</t>
    </rPh>
    <rPh sb="20" eb="24">
      <t>シュウギョウジカン</t>
    </rPh>
    <rPh sb="25" eb="26">
      <t>オナ</t>
    </rPh>
    <phoneticPr fontId="2"/>
  </si>
  <si>
    <t>減価償却費に占める直接生産に使用する設備の割合(概算)</t>
    <rPh sb="0" eb="5">
      <t>ゲンカショウキャクヒ</t>
    </rPh>
    <rPh sb="6" eb="7">
      <t>シ</t>
    </rPh>
    <rPh sb="9" eb="13">
      <t>チョクセツセイサン</t>
    </rPh>
    <rPh sb="14" eb="16">
      <t>シヨウ</t>
    </rPh>
    <rPh sb="18" eb="20">
      <t>セツビ</t>
    </rPh>
    <rPh sb="21" eb="23">
      <t>ワリアイ</t>
    </rPh>
    <rPh sb="24" eb="26">
      <t>ガイサン</t>
    </rPh>
    <phoneticPr fontId="2"/>
  </si>
  <si>
    <t>電気代等に占める直接生産に使用する設備の割合(概算)</t>
    <rPh sb="0" eb="4">
      <t>デンキダイトウ</t>
    </rPh>
    <rPh sb="5" eb="6">
      <t>シ</t>
    </rPh>
    <rPh sb="8" eb="12">
      <t>チョクセツセイサン</t>
    </rPh>
    <rPh sb="13" eb="15">
      <t>シヨウ</t>
    </rPh>
    <rPh sb="17" eb="19">
      <t>セツビ</t>
    </rPh>
    <rPh sb="20" eb="22">
      <t>ワリアイ</t>
    </rPh>
    <rPh sb="23" eb="25">
      <t>ガイサン</t>
    </rPh>
    <phoneticPr fontId="2"/>
  </si>
  <si>
    <t>　(実際の耐用年数でアワーレートを計算する場合)</t>
    <rPh sb="2" eb="4">
      <t>ジッサイ</t>
    </rPh>
    <rPh sb="5" eb="9">
      <t>タイヨウネンスウ</t>
    </rPh>
    <rPh sb="17" eb="19">
      <t>ケイサン</t>
    </rPh>
    <rPh sb="21" eb="23">
      <t>バアイ</t>
    </rPh>
    <phoneticPr fontId="2"/>
  </si>
  <si>
    <t>　(直接製造設備の操業時間合計)</t>
    <rPh sb="2" eb="8">
      <t>チョクセツセイゾウセツビ</t>
    </rPh>
    <rPh sb="9" eb="11">
      <t>ソウギョウ</t>
    </rPh>
    <rPh sb="11" eb="13">
      <t>ジカン</t>
    </rPh>
    <rPh sb="13" eb="15">
      <t>ゴウケイ</t>
    </rPh>
    <phoneticPr fontId="2"/>
  </si>
  <si>
    <t>　(直接製造設備の年間稼働率)</t>
    <rPh sb="2" eb="8">
      <t>チョクセツセイゾウセツビ</t>
    </rPh>
    <rPh sb="9" eb="11">
      <t>ネンカン</t>
    </rPh>
    <rPh sb="11" eb="13">
      <t>カドウ</t>
    </rPh>
    <rPh sb="13" eb="14">
      <t>リツ</t>
    </rPh>
    <phoneticPr fontId="2"/>
  </si>
  <si>
    <t>人や設備の多い工場では、直接生産する人や設備の費用の計算に手間がかかります。そのため正確にやろうとすると「とてもできない」となってしまいます。そこで以下の方法で最初に概算で全体を把握かることをお勧めします。</t>
    <rPh sb="0" eb="1">
      <t>ヒト</t>
    </rPh>
    <rPh sb="2" eb="4">
      <t>セツビ</t>
    </rPh>
    <rPh sb="5" eb="6">
      <t>オオ</t>
    </rPh>
    <rPh sb="7" eb="9">
      <t>コウジョウ</t>
    </rPh>
    <rPh sb="12" eb="16">
      <t>チョクセツセイサン</t>
    </rPh>
    <rPh sb="18" eb="19">
      <t>ヒト</t>
    </rPh>
    <rPh sb="20" eb="22">
      <t>セツビ</t>
    </rPh>
    <rPh sb="23" eb="25">
      <t>ヒヨウ</t>
    </rPh>
    <rPh sb="26" eb="28">
      <t>ケイサン</t>
    </rPh>
    <rPh sb="29" eb="31">
      <t>テマ</t>
    </rPh>
    <rPh sb="42" eb="44">
      <t>セイカク</t>
    </rPh>
    <rPh sb="80" eb="82">
      <t>サイショ</t>
    </rPh>
    <rPh sb="97" eb="98">
      <t>スス</t>
    </rPh>
    <phoneticPr fontId="2"/>
  </si>
  <si>
    <t>その後、2. で説明する方法を行えば、スムーズかつ正確に計算できます。</t>
    <rPh sb="2" eb="3">
      <t>ゴ</t>
    </rPh>
    <rPh sb="8" eb="10">
      <t>セツメイ</t>
    </rPh>
    <rPh sb="12" eb="14">
      <t>ホウホウ</t>
    </rPh>
    <rPh sb="15" eb="16">
      <t>オコナ</t>
    </rPh>
    <rPh sb="25" eb="27">
      <t>セイカク</t>
    </rPh>
    <rPh sb="28" eb="30">
      <t>ケイサン</t>
    </rPh>
    <phoneticPr fontId="2"/>
  </si>
  <si>
    <t>なおシートは保護がかけてあります。2.の方法で表に行を挿入する場合は、保護を解除してください。(パスワード 1231)</t>
    <rPh sb="6" eb="8">
      <t>ホゴ</t>
    </rPh>
    <rPh sb="20" eb="22">
      <t>ホウホウ</t>
    </rPh>
    <rPh sb="23" eb="24">
      <t>ヒョウ</t>
    </rPh>
    <rPh sb="25" eb="26">
      <t>ギョウ</t>
    </rPh>
    <rPh sb="27" eb="29">
      <t>ソウニュウ</t>
    </rPh>
    <rPh sb="31" eb="33">
      <t>バアイ</t>
    </rPh>
    <rPh sb="35" eb="37">
      <t>ホゴ</t>
    </rPh>
    <rPh sb="38" eb="40">
      <t>カイジョ</t>
    </rPh>
    <phoneticPr fontId="2"/>
  </si>
  <si>
    <t>間接作業者合計</t>
    <rPh sb="0" eb="2">
      <t>カンセツ</t>
    </rPh>
    <rPh sb="2" eb="5">
      <t>サギョウシャ</t>
    </rPh>
    <rPh sb="5" eb="7">
      <t>ゴウケイ</t>
    </rPh>
    <phoneticPr fontId="2"/>
  </si>
  <si>
    <t>　(直接製造設備の決算書の減価償却合計)</t>
    <rPh sb="2" eb="8">
      <t>チョクセツセイゾウセツビ</t>
    </rPh>
    <rPh sb="9" eb="12">
      <t>ケッサンショ</t>
    </rPh>
    <rPh sb="13" eb="15">
      <t>ゲンカ</t>
    </rPh>
    <rPh sb="15" eb="17">
      <t>ショウキャク</t>
    </rPh>
    <rPh sb="17" eb="19">
      <t>ゴウケイ</t>
    </rPh>
    <phoneticPr fontId="2"/>
  </si>
  <si>
    <t>先期の減価償却費3,000万円</t>
    <rPh sb="0" eb="2">
      <t>センキ</t>
    </rPh>
    <rPh sb="3" eb="8">
      <t>ゲンカショウキャクヒ</t>
    </rPh>
    <rPh sb="13" eb="15">
      <t>マンエン</t>
    </rPh>
    <phoneticPr fontId="2"/>
  </si>
  <si>
    <t>(o) 直接製造設備減価償却</t>
    <rPh sb="4" eb="10">
      <t>チョクセツセイゾウセツビ</t>
    </rPh>
    <rPh sb="10" eb="12">
      <t>ゲンカ</t>
    </rPh>
    <rPh sb="12" eb="14">
      <t>ショウキャク</t>
    </rPh>
    <phoneticPr fontId="2"/>
  </si>
  <si>
    <t>(p) アワーレート用減価償却費</t>
    <rPh sb="10" eb="11">
      <t>ヨウ</t>
    </rPh>
    <rPh sb="11" eb="16">
      <t>ゲンカショウキャクヒ</t>
    </rPh>
    <phoneticPr fontId="2"/>
  </si>
  <si>
    <t>(q) その他電気代等</t>
    <rPh sb="6" eb="7">
      <t>タ</t>
    </rPh>
    <rPh sb="7" eb="10">
      <t>デンキダイ</t>
    </rPh>
    <rPh sb="10" eb="11">
      <t>トウ</t>
    </rPh>
    <phoneticPr fontId="2"/>
  </si>
  <si>
    <t>(r) 年間操業時間</t>
    <rPh sb="4" eb="10">
      <t>ネンカンソウギョウジカン</t>
    </rPh>
    <phoneticPr fontId="2"/>
  </si>
  <si>
    <t>(s) 稼働率</t>
    <rPh sb="4" eb="6">
      <t>カドウ</t>
    </rPh>
    <rPh sb="6" eb="7">
      <t>リツ</t>
    </rPh>
    <phoneticPr fontId="2"/>
  </si>
  <si>
    <t xml:space="preserve">    決算書の電気代等</t>
    <rPh sb="4" eb="7">
      <t>ケッサンショ</t>
    </rPh>
    <rPh sb="8" eb="12">
      <t>デンキダイトウ</t>
    </rPh>
    <phoneticPr fontId="2"/>
  </si>
  <si>
    <t xml:space="preserve">      決算書の減価償却費</t>
    <rPh sb="6" eb="9">
      <t>ケッサンショ</t>
    </rPh>
    <rPh sb="10" eb="15">
      <t>ゲンカショウキャクヒ</t>
    </rPh>
    <phoneticPr fontId="2"/>
  </si>
  <si>
    <t>正確に算出する場合、2.に示す表で設備ごとに集計する</t>
    <rPh sb="0" eb="2">
      <t>セイカク</t>
    </rPh>
    <rPh sb="3" eb="5">
      <t>サンシュツ</t>
    </rPh>
    <rPh sb="7" eb="9">
      <t>バアイ</t>
    </rPh>
    <rPh sb="13" eb="14">
      <t>シメ</t>
    </rPh>
    <rPh sb="15" eb="16">
      <t>ヒョウ</t>
    </rPh>
    <rPh sb="17" eb="19">
      <t>セツビ</t>
    </rPh>
    <rPh sb="22" eb="24">
      <t>シュウケイ</t>
    </rPh>
    <phoneticPr fontId="2"/>
  </si>
  <si>
    <t xml:space="preserve">      直接製造設備の割合(概算)</t>
    <rPh sb="6" eb="12">
      <t>チョクセツセイゾウセツビ</t>
    </rPh>
    <rPh sb="13" eb="15">
      <t>ワリアイ</t>
    </rPh>
    <rPh sb="16" eb="18">
      <t>ガイサン</t>
    </rPh>
    <phoneticPr fontId="2"/>
  </si>
  <si>
    <t>(o) 減価償却費</t>
    <rPh sb="4" eb="9">
      <t>ゲンカショウキャクヒ</t>
    </rPh>
    <phoneticPr fontId="2"/>
  </si>
  <si>
    <t>先期の電気代2,200万円</t>
    <rPh sb="0" eb="2">
      <t>センキ</t>
    </rPh>
    <rPh sb="3" eb="6">
      <t>デンキダイ</t>
    </rPh>
    <rPh sb="11" eb="13">
      <t>マンエン</t>
    </rPh>
    <phoneticPr fontId="2"/>
  </si>
  <si>
    <t>直接生産に使用する設備は(仮に)50%とする。</t>
    <rPh sb="0" eb="2">
      <t>チョクセツ</t>
    </rPh>
    <rPh sb="2" eb="4">
      <t>セイサン</t>
    </rPh>
    <rPh sb="5" eb="7">
      <t>シヨウ</t>
    </rPh>
    <rPh sb="9" eb="11">
      <t>セツビ</t>
    </rPh>
    <rPh sb="13" eb="14">
      <t>カリ</t>
    </rPh>
    <phoneticPr fontId="2"/>
  </si>
  <si>
    <t>2200×0.5=1100</t>
    <phoneticPr fontId="2"/>
  </si>
  <si>
    <t>(o)直接製造設備の減価償却費が不明な場合、決算書の減価償却費に</t>
    <rPh sb="3" eb="9">
      <t>チョクセツセイゾウセツビ</t>
    </rPh>
    <rPh sb="10" eb="15">
      <t>ゲンカショウキャクヒ</t>
    </rPh>
    <rPh sb="16" eb="18">
      <t>フメイ</t>
    </rPh>
    <rPh sb="19" eb="21">
      <t>バアイ</t>
    </rPh>
    <rPh sb="22" eb="25">
      <t>ケッサンショ</t>
    </rPh>
    <rPh sb="26" eb="31">
      <t>ゲンカショウキャクヒ</t>
    </rPh>
    <phoneticPr fontId="2"/>
  </si>
  <si>
    <t>直接製造設備の割合(概算)をかけて計算 ((o)には演算式入力済)</t>
    <rPh sb="0" eb="6">
      <t>チョクセツセイゾウセツビ</t>
    </rPh>
    <rPh sb="7" eb="9">
      <t>ワリアイ</t>
    </rPh>
    <rPh sb="10" eb="12">
      <t>ガイサン</t>
    </rPh>
    <rPh sb="17" eb="19">
      <t>ケイサン</t>
    </rPh>
    <rPh sb="26" eb="29">
      <t>エンザンシキ</t>
    </rPh>
    <rPh sb="29" eb="32">
      <t>ニュウリョクズ</t>
    </rPh>
    <phoneticPr fontId="2"/>
  </si>
  <si>
    <t>減価償却費に占める直接製造設備の金額 (上書き入力可)</t>
    <rPh sb="0" eb="5">
      <t>ゲンカショウキャクヒ</t>
    </rPh>
    <rPh sb="6" eb="7">
      <t>シ</t>
    </rPh>
    <rPh sb="9" eb="15">
      <t>チョクセツセイゾウセツビ</t>
    </rPh>
    <rPh sb="16" eb="18">
      <t>キンガク</t>
    </rPh>
    <rPh sb="20" eb="22">
      <t>ウワガ</t>
    </rPh>
    <rPh sb="23" eb="25">
      <t>ニュウリョク</t>
    </rPh>
    <rPh sb="25" eb="26">
      <t>カ</t>
    </rPh>
    <phoneticPr fontId="2"/>
  </si>
  <si>
    <t>(q)直接製造設備の電気代合計が不明な場合、決算書の電気代に</t>
    <rPh sb="3" eb="9">
      <t>チョクセツセイゾウセツビ</t>
    </rPh>
    <rPh sb="10" eb="13">
      <t>デンキダイ</t>
    </rPh>
    <rPh sb="13" eb="15">
      <t>ゴウケイ</t>
    </rPh>
    <rPh sb="16" eb="18">
      <t>フメイ</t>
    </rPh>
    <rPh sb="19" eb="21">
      <t>バアイ</t>
    </rPh>
    <rPh sb="22" eb="25">
      <t>ケッサンショ</t>
    </rPh>
    <rPh sb="26" eb="29">
      <t>デンキダイ</t>
    </rPh>
    <phoneticPr fontId="2"/>
  </si>
  <si>
    <t>直接製造設備の割合(概算)をかけて計算 ((q)には演算式入力済)</t>
    <rPh sb="0" eb="6">
      <t>チョクセツセイゾウセツビ</t>
    </rPh>
    <rPh sb="7" eb="9">
      <t>ワリアイ</t>
    </rPh>
    <rPh sb="10" eb="12">
      <t>ガイサン</t>
    </rPh>
    <rPh sb="17" eb="19">
      <t>ケイサン</t>
    </rPh>
    <rPh sb="26" eb="29">
      <t>エンザンシキ</t>
    </rPh>
    <rPh sb="29" eb="32">
      <t>ニュウリョクズ</t>
    </rPh>
    <phoneticPr fontId="2"/>
  </si>
  <si>
    <t>電気代に占める直接製造設備の金額 (上書き入力可)</t>
    <rPh sb="0" eb="3">
      <t>デンキダイ</t>
    </rPh>
    <rPh sb="4" eb="5">
      <t>シ</t>
    </rPh>
    <rPh sb="7" eb="13">
      <t>チョクセツセイゾウセツビ</t>
    </rPh>
    <rPh sb="14" eb="16">
      <t>キンガク</t>
    </rPh>
    <rPh sb="18" eb="20">
      <t>ウワガ</t>
    </rPh>
    <rPh sb="21" eb="23">
      <t>ニュウリョク</t>
    </rPh>
    <rPh sb="23" eb="24">
      <t>カ</t>
    </rPh>
    <phoneticPr fontId="2"/>
  </si>
  <si>
    <t>(r)が操業時間×稼働率の合計なので稼働率は1.0とする</t>
    <rPh sb="4" eb="6">
      <t>ソウギョウ</t>
    </rPh>
    <rPh sb="6" eb="8">
      <t>ジカン</t>
    </rPh>
    <rPh sb="9" eb="11">
      <t>カドウ</t>
    </rPh>
    <rPh sb="11" eb="12">
      <t>リツ</t>
    </rPh>
    <rPh sb="18" eb="20">
      <t>カドウ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</si>
</sst>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10" x14ac:knownFonts="1">
    <font>
      <sz val="11"/>
      <color theme="1"/>
      <name val="游ゴシック"/>
      <family val="2"/>
      <charset val="128"/>
      <scheme val="minor"/>
    </font>
    <font>
      <sz val="16"/>
      <color theme="1"/>
      <name val="BIZ UDPゴシック"/>
      <family val="3"/>
      <charset val="128"/>
    </font>
    <font>
      <sz val="6"/>
      <name val="游ゴシック"/>
      <family val="2"/>
      <charset val="128"/>
      <scheme val="minor"/>
    </font>
    <font>
      <sz val="12"/>
      <color theme="1"/>
      <name val="BIZ UDPゴシック"/>
      <family val="3"/>
      <charset val="128"/>
    </font>
    <font>
      <sz val="14"/>
      <color rgb="FFC00000"/>
      <name val="BIZ UDPゴシック"/>
      <family val="3"/>
      <charset val="128"/>
    </font>
    <font>
      <sz val="14"/>
      <color theme="1"/>
      <name val="BIZ UDPゴシック"/>
      <family val="3"/>
      <charset val="128"/>
    </font>
    <font>
      <sz val="14"/>
      <color rgb="FFFF0000"/>
      <name val="BIZ UDPゴシック"/>
      <family val="3"/>
      <charset val="128"/>
    </font>
    <font>
      <sz val="12"/>
      <color rgb="FFC00000"/>
      <name val="BIZ UDPゴシック"/>
      <family val="3"/>
      <charset val="128"/>
    </font>
    <font>
      <sz val="11"/>
      <color theme="1"/>
      <name val="BIZ UDPゴシック"/>
      <family val="3"/>
      <charset val="128"/>
    </font>
    <font>
      <sz val="10"/>
      <color theme="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s>
  <cellStyleXfs count="1">
    <xf numFmtId="0" fontId="0" fillId="0" borderId="0">
      <alignment vertical="center"/>
    </xf>
  </cellStyleXfs>
  <cellXfs count="81">
    <xf numFmtId="0" fontId="0" fillId="0" borderId="0" xfId="0">
      <alignment vertical="center"/>
    </xf>
    <xf numFmtId="0" fontId="1" fillId="0" borderId="1" xfId="0" applyFont="1" applyBorder="1">
      <alignment vertical="center"/>
    </xf>
    <xf numFmtId="0" fontId="3" fillId="0" borderId="1" xfId="0" applyFont="1" applyBorder="1">
      <alignmen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vertical="top"/>
    </xf>
    <xf numFmtId="0" fontId="3" fillId="0" borderId="1" xfId="0" applyFont="1" applyBorder="1" applyAlignment="1">
      <alignment vertical="top"/>
    </xf>
    <xf numFmtId="0" fontId="3" fillId="0" borderId="2" xfId="0" applyFont="1" applyBorder="1">
      <alignment vertical="center"/>
    </xf>
    <xf numFmtId="0" fontId="3" fillId="0" borderId="3" xfId="0" applyFont="1" applyBorder="1">
      <alignment vertical="center"/>
    </xf>
    <xf numFmtId="176" fontId="3" fillId="0" borderId="4" xfId="0" applyNumberFormat="1" applyFont="1" applyBorder="1">
      <alignment vertical="center"/>
    </xf>
    <xf numFmtId="0" fontId="3" fillId="0" borderId="5" xfId="0" applyFont="1" applyBorder="1" applyAlignment="1">
      <alignment horizontal="left" vertical="center"/>
    </xf>
    <xf numFmtId="0" fontId="3" fillId="0" borderId="1" xfId="0" quotePrefix="1" applyFont="1" applyBorder="1">
      <alignment vertical="center"/>
    </xf>
    <xf numFmtId="0" fontId="3" fillId="0" borderId="6" xfId="0" applyFont="1" applyBorder="1">
      <alignment vertical="center"/>
    </xf>
    <xf numFmtId="0" fontId="3" fillId="0" borderId="4" xfId="0" applyFont="1" applyBorder="1">
      <alignment vertical="center"/>
    </xf>
    <xf numFmtId="3" fontId="3" fillId="0" borderId="1" xfId="0" applyNumberFormat="1" applyFont="1" applyBorder="1">
      <alignment vertical="center"/>
    </xf>
    <xf numFmtId="0" fontId="6" fillId="0" borderId="1" xfId="0" applyFont="1" applyBorder="1">
      <alignment vertical="center"/>
    </xf>
    <xf numFmtId="0" fontId="3" fillId="0" borderId="7" xfId="0" applyFont="1" applyBorder="1">
      <alignment vertical="center"/>
    </xf>
    <xf numFmtId="0" fontId="7" fillId="0" borderId="1" xfId="0" applyFont="1" applyBorder="1">
      <alignment vertical="center"/>
    </xf>
    <xf numFmtId="0" fontId="1" fillId="0" borderId="1" xfId="0" applyFont="1" applyBorder="1" applyAlignment="1">
      <alignment vertical="top"/>
    </xf>
    <xf numFmtId="0" fontId="3" fillId="0" borderId="2" xfId="0" applyFont="1" applyBorder="1" applyAlignment="1">
      <alignment horizontal="left" vertical="center"/>
    </xf>
    <xf numFmtId="0" fontId="3" fillId="0" borderId="5" xfId="0" applyFont="1" applyBorder="1">
      <alignment vertical="center"/>
    </xf>
    <xf numFmtId="176" fontId="8" fillId="0" borderId="4" xfId="0" applyNumberFormat="1" applyFont="1" applyBorder="1">
      <alignment vertical="center"/>
    </xf>
    <xf numFmtId="176" fontId="8" fillId="3" borderId="4" xfId="0" applyNumberFormat="1" applyFont="1" applyFill="1" applyBorder="1">
      <alignment vertical="center"/>
    </xf>
    <xf numFmtId="0" fontId="3" fillId="0" borderId="6" xfId="0" applyFont="1" applyBorder="1" applyAlignment="1">
      <alignment horizontal="left" vertical="center"/>
    </xf>
    <xf numFmtId="0" fontId="9" fillId="0" borderId="4" xfId="0" applyFont="1" applyBorder="1" applyAlignment="1">
      <alignment horizontal="center" vertical="center" wrapText="1"/>
    </xf>
    <xf numFmtId="0" fontId="3" fillId="3" borderId="4" xfId="0" applyFont="1" applyFill="1" applyBorder="1">
      <alignment vertical="center"/>
    </xf>
    <xf numFmtId="3" fontId="3" fillId="0" borderId="4" xfId="0" applyNumberFormat="1" applyFont="1" applyBorder="1">
      <alignment vertical="center"/>
    </xf>
    <xf numFmtId="0" fontId="8" fillId="0" borderId="4" xfId="0" applyFont="1" applyBorder="1">
      <alignment vertical="center"/>
    </xf>
    <xf numFmtId="0" fontId="3" fillId="0" borderId="4" xfId="0" applyFont="1" applyBorder="1" applyAlignment="1">
      <alignment horizontal="center" vertical="center"/>
    </xf>
    <xf numFmtId="0" fontId="8" fillId="0" borderId="4" xfId="0" applyFont="1" applyBorder="1" applyAlignment="1">
      <alignment horizontal="center" vertical="center"/>
    </xf>
    <xf numFmtId="0" fontId="8" fillId="3" borderId="4" xfId="0" applyFont="1" applyFill="1" applyBorder="1" applyAlignment="1">
      <alignment horizontal="center" vertical="center"/>
    </xf>
    <xf numFmtId="0" fontId="8" fillId="3" borderId="4" xfId="0" applyFont="1" applyFill="1" applyBorder="1">
      <alignment vertical="center"/>
    </xf>
    <xf numFmtId="0" fontId="3" fillId="2" borderId="1" xfId="0" applyFont="1" applyFill="1" applyBorder="1" applyProtection="1">
      <alignment vertical="center"/>
      <protection locked="0"/>
    </xf>
    <xf numFmtId="3" fontId="3" fillId="2" borderId="1" xfId="0" applyNumberFormat="1" applyFont="1" applyFill="1" applyBorder="1" applyProtection="1">
      <alignment vertical="center"/>
      <protection locked="0"/>
    </xf>
    <xf numFmtId="176" fontId="3" fillId="2" borderId="1" xfId="0" applyNumberFormat="1" applyFont="1" applyFill="1" applyBorder="1" applyProtection="1">
      <alignment vertical="center"/>
      <protection locked="0"/>
    </xf>
    <xf numFmtId="0" fontId="8" fillId="0" borderId="4" xfId="0" applyFont="1" applyBorder="1" applyAlignment="1" applyProtection="1">
      <alignment horizontal="center" vertical="center"/>
      <protection locked="0"/>
    </xf>
    <xf numFmtId="176" fontId="8" fillId="2" borderId="4" xfId="0" applyNumberFormat="1"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176" fontId="8" fillId="0" borderId="4" xfId="0" applyNumberFormat="1" applyFont="1" applyBorder="1" applyProtection="1">
      <alignment vertical="center"/>
      <protection locked="0"/>
    </xf>
    <xf numFmtId="176" fontId="8" fillId="0" borderId="4" xfId="0" applyNumberFormat="1" applyFont="1" applyBorder="1" applyAlignment="1" applyProtection="1">
      <alignment horizontal="center" vertical="center"/>
      <protection locked="0"/>
    </xf>
    <xf numFmtId="0" fontId="8" fillId="0" borderId="4" xfId="0" applyFont="1" applyBorder="1" applyProtection="1">
      <alignment vertical="center"/>
      <protection locked="0"/>
    </xf>
    <xf numFmtId="177" fontId="3" fillId="2" borderId="1" xfId="0" applyNumberFormat="1" applyFont="1" applyFill="1" applyBorder="1" applyProtection="1">
      <alignment vertical="center"/>
      <protection locked="0"/>
    </xf>
    <xf numFmtId="176" fontId="8" fillId="2" borderId="4" xfId="0" applyNumberFormat="1" applyFont="1" applyFill="1" applyBorder="1" applyProtection="1">
      <alignment vertical="center"/>
      <protection locked="0"/>
    </xf>
    <xf numFmtId="0" fontId="8" fillId="2" borderId="4" xfId="0" applyFont="1" applyFill="1" applyBorder="1" applyProtection="1">
      <alignment vertical="center"/>
      <protection locked="0"/>
    </xf>
    <xf numFmtId="0" fontId="8" fillId="0" borderId="1" xfId="0" applyFont="1" applyBorder="1">
      <alignment vertical="center"/>
    </xf>
    <xf numFmtId="0" fontId="3" fillId="2" borderId="1" xfId="0" applyNumberFormat="1" applyFont="1" applyFill="1" applyBorder="1" applyProtection="1">
      <alignment vertical="center"/>
      <protection locked="0"/>
    </xf>
    <xf numFmtId="3" fontId="3" fillId="0" borderId="4" xfId="0" applyNumberFormat="1" applyFont="1" applyFill="1" applyBorder="1" applyProtection="1">
      <alignment vertical="center"/>
      <protection locked="0"/>
    </xf>
    <xf numFmtId="0" fontId="9" fillId="0" borderId="1" xfId="0" applyFont="1" applyBorder="1" applyAlignment="1">
      <alignment vertical="top"/>
    </xf>
    <xf numFmtId="0" fontId="9" fillId="0" borderId="1" xfId="0" applyFont="1" applyBorder="1" applyAlignment="1">
      <alignment vertical="center"/>
    </xf>
    <xf numFmtId="0" fontId="9" fillId="0" borderId="1" xfId="0" applyFont="1" applyBorder="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18" xfId="0" applyFont="1" applyBorder="1" applyAlignment="1">
      <alignment vertical="center"/>
    </xf>
    <xf numFmtId="3" fontId="3" fillId="2" borderId="4" xfId="0" applyNumberFormat="1" applyFont="1" applyFill="1" applyBorder="1" applyProtection="1">
      <alignment vertical="center"/>
      <protection locked="0"/>
    </xf>
    <xf numFmtId="0" fontId="3"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8" fillId="3" borderId="8" xfId="0" applyFont="1" applyFill="1" applyBorder="1" applyAlignment="1">
      <alignment horizontal="left" vertical="center"/>
    </xf>
    <xf numFmtId="0" fontId="0" fillId="3" borderId="9" xfId="0" applyFill="1" applyBorder="1">
      <alignment vertical="center"/>
    </xf>
    <xf numFmtId="0" fontId="8" fillId="0" borderId="8" xfId="0" applyFont="1" applyBorder="1" applyAlignment="1" applyProtection="1">
      <alignment horizontal="left" vertical="center"/>
      <protection locked="0"/>
    </xf>
    <xf numFmtId="0" fontId="0" fillId="0" borderId="9" xfId="0" applyBorder="1" applyProtection="1">
      <alignment vertical="center"/>
      <protection locked="0"/>
    </xf>
    <xf numFmtId="0" fontId="8" fillId="0" borderId="10" xfId="0" applyFont="1" applyBorder="1" applyAlignment="1">
      <alignment vertical="center" wrapText="1"/>
    </xf>
    <xf numFmtId="0" fontId="0" fillId="0" borderId="11" xfId="0" applyBorder="1" applyAlignment="1">
      <alignment vertical="center" wrapText="1"/>
    </xf>
    <xf numFmtId="0" fontId="0" fillId="0" borderId="5" xfId="0" applyBorder="1">
      <alignment vertical="center"/>
    </xf>
    <xf numFmtId="0" fontId="8"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8" fillId="0" borderId="4" xfId="0" applyFont="1" applyBorder="1">
      <alignment vertical="center"/>
    </xf>
    <xf numFmtId="0" fontId="0" fillId="0" borderId="4" xfId="0" applyBorder="1">
      <alignment vertical="center"/>
    </xf>
    <xf numFmtId="0" fontId="8" fillId="0" borderId="4" xfId="0" applyFont="1" applyBorder="1" applyAlignment="1">
      <alignment horizontal="left" vertical="center"/>
    </xf>
    <xf numFmtId="0" fontId="8" fillId="3" borderId="4" xfId="0" applyFont="1" applyFill="1" applyBorder="1">
      <alignment vertical="center"/>
    </xf>
    <xf numFmtId="0" fontId="0" fillId="3" borderId="4" xfId="0" applyFill="1" applyBorder="1">
      <alignment vertical="center"/>
    </xf>
    <xf numFmtId="0" fontId="8" fillId="3" borderId="4" xfId="0" applyFont="1" applyFill="1" applyBorder="1" applyAlignment="1">
      <alignment horizontal="left" vertical="center"/>
    </xf>
    <xf numFmtId="0" fontId="3" fillId="0" borderId="4" xfId="0" applyFont="1" applyBorder="1" applyAlignment="1">
      <alignment horizontal="center"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8" fillId="3" borderId="4" xfId="0" applyFont="1"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4483</xdr:colOff>
      <xdr:row>22</xdr:row>
      <xdr:rowOff>56029</xdr:rowOff>
    </xdr:from>
    <xdr:to>
      <xdr:col>6</xdr:col>
      <xdr:colOff>0</xdr:colOff>
      <xdr:row>28</xdr:row>
      <xdr:rowOff>268941</xdr:rowOff>
    </xdr:to>
    <xdr:sp macro="" textlink="">
      <xdr:nvSpPr>
        <xdr:cNvPr id="2" name="正方形/長方形 1">
          <a:extLst>
            <a:ext uri="{FF2B5EF4-FFF2-40B4-BE49-F238E27FC236}">
              <a16:creationId xmlns:a16="http://schemas.microsoft.com/office/drawing/2014/main" id="{36A327DA-4D33-45BA-9D3E-1ADC48B30EA9}"/>
            </a:ext>
          </a:extLst>
        </xdr:cNvPr>
        <xdr:cNvSpPr/>
      </xdr:nvSpPr>
      <xdr:spPr>
        <a:xfrm>
          <a:off x="233083" y="5694829"/>
          <a:ext cx="4500842" cy="161308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91</xdr:row>
      <xdr:rowOff>47626</xdr:rowOff>
    </xdr:from>
    <xdr:to>
      <xdr:col>6</xdr:col>
      <xdr:colOff>9525</xdr:colOff>
      <xdr:row>106</xdr:row>
      <xdr:rowOff>238125</xdr:rowOff>
    </xdr:to>
    <xdr:sp macro="" textlink="">
      <xdr:nvSpPr>
        <xdr:cNvPr id="3" name="正方形/長方形 2">
          <a:extLst>
            <a:ext uri="{FF2B5EF4-FFF2-40B4-BE49-F238E27FC236}">
              <a16:creationId xmlns:a16="http://schemas.microsoft.com/office/drawing/2014/main" id="{B7C34C3F-740F-4EEC-A60E-87D666E56070}"/>
            </a:ext>
          </a:extLst>
        </xdr:cNvPr>
        <xdr:cNvSpPr/>
      </xdr:nvSpPr>
      <xdr:spPr>
        <a:xfrm>
          <a:off x="228600" y="23498176"/>
          <a:ext cx="4514850" cy="3486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4483</xdr:colOff>
      <xdr:row>32</xdr:row>
      <xdr:rowOff>56029</xdr:rowOff>
    </xdr:from>
    <xdr:to>
      <xdr:col>6</xdr:col>
      <xdr:colOff>0</xdr:colOff>
      <xdr:row>38</xdr:row>
      <xdr:rowOff>78441</xdr:rowOff>
    </xdr:to>
    <xdr:sp macro="" textlink="">
      <xdr:nvSpPr>
        <xdr:cNvPr id="4" name="正方形/長方形 3">
          <a:extLst>
            <a:ext uri="{FF2B5EF4-FFF2-40B4-BE49-F238E27FC236}">
              <a16:creationId xmlns:a16="http://schemas.microsoft.com/office/drawing/2014/main" id="{52E3E7E7-D0C6-4429-84A0-0AA7C8C59EB6}"/>
            </a:ext>
          </a:extLst>
        </xdr:cNvPr>
        <xdr:cNvSpPr/>
      </xdr:nvSpPr>
      <xdr:spPr>
        <a:xfrm>
          <a:off x="233083" y="8257054"/>
          <a:ext cx="4500842" cy="126066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183228</xdr:colOff>
      <xdr:row>62</xdr:row>
      <xdr:rowOff>187515</xdr:rowOff>
    </xdr:from>
    <xdr:to>
      <xdr:col>4</xdr:col>
      <xdr:colOff>1476375</xdr:colOff>
      <xdr:row>82</xdr:row>
      <xdr:rowOff>72702</xdr:rowOff>
    </xdr:to>
    <xdr:grpSp>
      <xdr:nvGrpSpPr>
        <xdr:cNvPr id="48" name="グループ化 47">
          <a:extLst>
            <a:ext uri="{FF2B5EF4-FFF2-40B4-BE49-F238E27FC236}">
              <a16:creationId xmlns:a16="http://schemas.microsoft.com/office/drawing/2014/main" id="{28DA2D7D-205E-4F9F-AD77-6187147AE48A}"/>
            </a:ext>
          </a:extLst>
        </xdr:cNvPr>
        <xdr:cNvGrpSpPr/>
      </xdr:nvGrpSpPr>
      <xdr:grpSpPr>
        <a:xfrm>
          <a:off x="411828" y="15903765"/>
          <a:ext cx="3798222" cy="4895337"/>
          <a:chOff x="411828" y="15903765"/>
          <a:chExt cx="3798222" cy="4895337"/>
        </a:xfrm>
      </xdr:grpSpPr>
      <xdr:pic>
        <xdr:nvPicPr>
          <xdr:cNvPr id="47" name="図 46">
            <a:extLst>
              <a:ext uri="{FF2B5EF4-FFF2-40B4-BE49-F238E27FC236}">
                <a16:creationId xmlns:a16="http://schemas.microsoft.com/office/drawing/2014/main" id="{D4D41B9C-BC5E-4779-B484-D9588D07F84E}"/>
              </a:ext>
            </a:extLst>
          </xdr:cNvPr>
          <xdr:cNvPicPr>
            <a:picLocks noChangeAspect="1"/>
          </xdr:cNvPicPr>
        </xdr:nvPicPr>
        <xdr:blipFill>
          <a:blip xmlns:r="http://schemas.openxmlformats.org/officeDocument/2006/relationships" r:embed="rId1"/>
          <a:stretch>
            <a:fillRect/>
          </a:stretch>
        </xdr:blipFill>
        <xdr:spPr>
          <a:xfrm>
            <a:off x="411828" y="15903765"/>
            <a:ext cx="3798222" cy="4895337"/>
          </a:xfrm>
          <a:prstGeom prst="rect">
            <a:avLst/>
          </a:prstGeom>
        </xdr:spPr>
      </xdr:pic>
      <xdr:sp macro="" textlink="">
        <xdr:nvSpPr>
          <xdr:cNvPr id="7" name="正方形/長方形 6">
            <a:extLst>
              <a:ext uri="{FF2B5EF4-FFF2-40B4-BE49-F238E27FC236}">
                <a16:creationId xmlns:a16="http://schemas.microsoft.com/office/drawing/2014/main" id="{42AE5BB5-5205-4FE8-BCDF-5270407843FE}"/>
              </a:ext>
            </a:extLst>
          </xdr:cNvPr>
          <xdr:cNvSpPr/>
        </xdr:nvSpPr>
        <xdr:spPr>
          <a:xfrm>
            <a:off x="2389173" y="18755285"/>
            <a:ext cx="813314" cy="18041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4FA1B9-4EAD-44F0-8FEB-07B739B3600E}"/>
              </a:ext>
            </a:extLst>
          </xdr:cNvPr>
          <xdr:cNvSpPr/>
        </xdr:nvSpPr>
        <xdr:spPr>
          <a:xfrm>
            <a:off x="2374352" y="19888200"/>
            <a:ext cx="813314" cy="18041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183775</xdr:colOff>
      <xdr:row>39</xdr:row>
      <xdr:rowOff>103095</xdr:rowOff>
    </xdr:from>
    <xdr:to>
      <xdr:col>13</xdr:col>
      <xdr:colOff>416297</xdr:colOff>
      <xdr:row>54</xdr:row>
      <xdr:rowOff>117300</xdr:rowOff>
    </xdr:to>
    <xdr:grpSp>
      <xdr:nvGrpSpPr>
        <xdr:cNvPr id="9" name="グループ化 8">
          <a:extLst>
            <a:ext uri="{FF2B5EF4-FFF2-40B4-BE49-F238E27FC236}">
              <a16:creationId xmlns:a16="http://schemas.microsoft.com/office/drawing/2014/main" id="{2E7C247D-04A0-4114-9CD5-BCB4E0537B4B}"/>
            </a:ext>
          </a:extLst>
        </xdr:cNvPr>
        <xdr:cNvGrpSpPr/>
      </xdr:nvGrpSpPr>
      <xdr:grpSpPr>
        <a:xfrm>
          <a:off x="183775" y="9723345"/>
          <a:ext cx="9824197" cy="4014705"/>
          <a:chOff x="183775" y="8970870"/>
          <a:chExt cx="9328897" cy="4014705"/>
        </a:xfrm>
      </xdr:grpSpPr>
      <xdr:pic>
        <xdr:nvPicPr>
          <xdr:cNvPr id="10" name="図 9">
            <a:extLst>
              <a:ext uri="{FF2B5EF4-FFF2-40B4-BE49-F238E27FC236}">
                <a16:creationId xmlns:a16="http://schemas.microsoft.com/office/drawing/2014/main" id="{B3D00BB7-07F6-4881-93E4-6E39EEAD2E56}"/>
              </a:ext>
            </a:extLst>
          </xdr:cNvPr>
          <xdr:cNvPicPr>
            <a:picLocks noChangeAspect="1"/>
          </xdr:cNvPicPr>
        </xdr:nvPicPr>
        <xdr:blipFill>
          <a:blip xmlns:r="http://schemas.openxmlformats.org/officeDocument/2006/relationships" r:embed="rId2"/>
          <a:stretch>
            <a:fillRect/>
          </a:stretch>
        </xdr:blipFill>
        <xdr:spPr>
          <a:xfrm>
            <a:off x="183775" y="8970870"/>
            <a:ext cx="9328897" cy="4014705"/>
          </a:xfrm>
          <a:prstGeom prst="rect">
            <a:avLst/>
          </a:prstGeom>
        </xdr:spPr>
      </xdr:pic>
      <xdr:sp macro="" textlink="">
        <xdr:nvSpPr>
          <xdr:cNvPr id="11" name="正方形/長方形 10">
            <a:extLst>
              <a:ext uri="{FF2B5EF4-FFF2-40B4-BE49-F238E27FC236}">
                <a16:creationId xmlns:a16="http://schemas.microsoft.com/office/drawing/2014/main" id="{9E33B001-41A6-42B0-9B40-54E41BD0D6E0}"/>
              </a:ext>
            </a:extLst>
          </xdr:cNvPr>
          <xdr:cNvSpPr/>
        </xdr:nvSpPr>
        <xdr:spPr>
          <a:xfrm>
            <a:off x="4837276" y="11717073"/>
            <a:ext cx="754060" cy="62879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AD7CDB49-6DAE-4D40-AE15-F75EA839D4A0}"/>
              </a:ext>
            </a:extLst>
          </xdr:cNvPr>
          <xdr:cNvSpPr/>
        </xdr:nvSpPr>
        <xdr:spPr>
          <a:xfrm>
            <a:off x="3958007" y="11726652"/>
            <a:ext cx="738900" cy="62879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1B606F16-45D9-4A14-AB5E-8AE57AF28E55}"/>
              </a:ext>
            </a:extLst>
          </xdr:cNvPr>
          <xdr:cNvSpPr/>
        </xdr:nvSpPr>
        <xdr:spPr>
          <a:xfrm>
            <a:off x="3051226" y="11726652"/>
            <a:ext cx="754060" cy="62879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楕円 13">
            <a:extLst>
              <a:ext uri="{FF2B5EF4-FFF2-40B4-BE49-F238E27FC236}">
                <a16:creationId xmlns:a16="http://schemas.microsoft.com/office/drawing/2014/main" id="{3690934C-0989-4FE8-8F0A-6C4C64F59B0C}"/>
              </a:ext>
            </a:extLst>
          </xdr:cNvPr>
          <xdr:cNvSpPr/>
        </xdr:nvSpPr>
        <xdr:spPr>
          <a:xfrm>
            <a:off x="3409950" y="11268075"/>
            <a:ext cx="428145" cy="409621"/>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j</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15" name="楕円 14">
            <a:extLst>
              <a:ext uri="{FF2B5EF4-FFF2-40B4-BE49-F238E27FC236}">
                <a16:creationId xmlns:a16="http://schemas.microsoft.com/office/drawing/2014/main" id="{174B2C61-42EF-400A-B950-1D48B69D17C6}"/>
              </a:ext>
            </a:extLst>
          </xdr:cNvPr>
          <xdr:cNvSpPr/>
        </xdr:nvSpPr>
        <xdr:spPr>
          <a:xfrm>
            <a:off x="4333875" y="11268075"/>
            <a:ext cx="428145" cy="409621"/>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k</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16" name="楕円 15">
            <a:extLst>
              <a:ext uri="{FF2B5EF4-FFF2-40B4-BE49-F238E27FC236}">
                <a16:creationId xmlns:a16="http://schemas.microsoft.com/office/drawing/2014/main" id="{97666A07-8465-4541-AC1A-5CC5282A426A}"/>
              </a:ext>
            </a:extLst>
          </xdr:cNvPr>
          <xdr:cNvSpPr/>
        </xdr:nvSpPr>
        <xdr:spPr>
          <a:xfrm>
            <a:off x="5248275" y="11249025"/>
            <a:ext cx="428145" cy="409621"/>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l</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17" name="楕円 16">
            <a:extLst>
              <a:ext uri="{FF2B5EF4-FFF2-40B4-BE49-F238E27FC236}">
                <a16:creationId xmlns:a16="http://schemas.microsoft.com/office/drawing/2014/main" id="{1AB851AF-9908-4956-BE11-323F8CAD9A91}"/>
              </a:ext>
            </a:extLst>
          </xdr:cNvPr>
          <xdr:cNvSpPr/>
        </xdr:nvSpPr>
        <xdr:spPr>
          <a:xfrm>
            <a:off x="4932907" y="11002225"/>
            <a:ext cx="458163" cy="409621"/>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i</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18" name="楕円 17">
            <a:extLst>
              <a:ext uri="{FF2B5EF4-FFF2-40B4-BE49-F238E27FC236}">
                <a16:creationId xmlns:a16="http://schemas.microsoft.com/office/drawing/2014/main" id="{55B39C19-0152-45B0-97C0-C77754B79B8A}"/>
              </a:ext>
            </a:extLst>
          </xdr:cNvPr>
          <xdr:cNvSpPr/>
        </xdr:nvSpPr>
        <xdr:spPr>
          <a:xfrm>
            <a:off x="4067655" y="11011803"/>
            <a:ext cx="428145" cy="409621"/>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h</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19" name="楕円 18">
            <a:extLst>
              <a:ext uri="{FF2B5EF4-FFF2-40B4-BE49-F238E27FC236}">
                <a16:creationId xmlns:a16="http://schemas.microsoft.com/office/drawing/2014/main" id="{099692D3-1173-4F77-B2E6-35546FF347B2}"/>
              </a:ext>
            </a:extLst>
          </xdr:cNvPr>
          <xdr:cNvSpPr/>
        </xdr:nvSpPr>
        <xdr:spPr>
          <a:xfrm>
            <a:off x="3127647" y="11002277"/>
            <a:ext cx="458163" cy="409621"/>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g</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0</xdr:col>
      <xdr:colOff>200026</xdr:colOff>
      <xdr:row>107</xdr:row>
      <xdr:rowOff>47624</xdr:rowOff>
    </xdr:from>
    <xdr:to>
      <xdr:col>13</xdr:col>
      <xdr:colOff>412832</xdr:colOff>
      <xdr:row>123</xdr:row>
      <xdr:rowOff>85034</xdr:rowOff>
    </xdr:to>
    <xdr:grpSp>
      <xdr:nvGrpSpPr>
        <xdr:cNvPr id="20" name="グループ化 19">
          <a:extLst>
            <a:ext uri="{FF2B5EF4-FFF2-40B4-BE49-F238E27FC236}">
              <a16:creationId xmlns:a16="http://schemas.microsoft.com/office/drawing/2014/main" id="{BA0F492A-6959-449B-A839-3116F7AD0C0E}"/>
            </a:ext>
          </a:extLst>
        </xdr:cNvPr>
        <xdr:cNvGrpSpPr/>
      </xdr:nvGrpSpPr>
      <xdr:grpSpPr>
        <a:xfrm>
          <a:off x="200026" y="26450924"/>
          <a:ext cx="9804481" cy="3999810"/>
          <a:chOff x="228601" y="26422349"/>
          <a:chExt cx="9309181" cy="3999810"/>
        </a:xfrm>
      </xdr:grpSpPr>
      <xdr:pic>
        <xdr:nvPicPr>
          <xdr:cNvPr id="21" name="図 20">
            <a:extLst>
              <a:ext uri="{FF2B5EF4-FFF2-40B4-BE49-F238E27FC236}">
                <a16:creationId xmlns:a16="http://schemas.microsoft.com/office/drawing/2014/main" id="{90939E6F-219D-4F63-81FD-4343AF4E713E}"/>
              </a:ext>
            </a:extLst>
          </xdr:cNvPr>
          <xdr:cNvPicPr>
            <a:picLocks noChangeAspect="1"/>
          </xdr:cNvPicPr>
        </xdr:nvPicPr>
        <xdr:blipFill>
          <a:blip xmlns:r="http://schemas.openxmlformats.org/officeDocument/2006/relationships" r:embed="rId3"/>
          <a:stretch>
            <a:fillRect/>
          </a:stretch>
        </xdr:blipFill>
        <xdr:spPr>
          <a:xfrm>
            <a:off x="228601" y="26422349"/>
            <a:ext cx="9309181" cy="3999810"/>
          </a:xfrm>
          <a:prstGeom prst="rect">
            <a:avLst/>
          </a:prstGeom>
        </xdr:spPr>
      </xdr:pic>
      <xdr:sp macro="" textlink="">
        <xdr:nvSpPr>
          <xdr:cNvPr id="22" name="正方形/長方形 21">
            <a:extLst>
              <a:ext uri="{FF2B5EF4-FFF2-40B4-BE49-F238E27FC236}">
                <a16:creationId xmlns:a16="http://schemas.microsoft.com/office/drawing/2014/main" id="{BF87F7EE-6A38-4CEA-9F99-8F27DB7189C0}"/>
              </a:ext>
            </a:extLst>
          </xdr:cNvPr>
          <xdr:cNvSpPr/>
        </xdr:nvSpPr>
        <xdr:spPr>
          <a:xfrm>
            <a:off x="5429251" y="29175076"/>
            <a:ext cx="571500" cy="628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楕円 22">
            <a:extLst>
              <a:ext uri="{FF2B5EF4-FFF2-40B4-BE49-F238E27FC236}">
                <a16:creationId xmlns:a16="http://schemas.microsoft.com/office/drawing/2014/main" id="{4FD8392B-04B2-406B-BE6E-DC592C971E21}"/>
              </a:ext>
            </a:extLst>
          </xdr:cNvPr>
          <xdr:cNvSpPr/>
        </xdr:nvSpPr>
        <xdr:spPr>
          <a:xfrm>
            <a:off x="2314575" y="28679775"/>
            <a:ext cx="457200" cy="40957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o</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24" name="正方形/長方形 23">
            <a:extLst>
              <a:ext uri="{FF2B5EF4-FFF2-40B4-BE49-F238E27FC236}">
                <a16:creationId xmlns:a16="http://schemas.microsoft.com/office/drawing/2014/main" id="{3C28A646-1F49-4728-A81A-EFC618186243}"/>
              </a:ext>
            </a:extLst>
          </xdr:cNvPr>
          <xdr:cNvSpPr/>
        </xdr:nvSpPr>
        <xdr:spPr>
          <a:xfrm>
            <a:off x="4581524" y="29175076"/>
            <a:ext cx="762000" cy="628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楕円 24">
            <a:extLst>
              <a:ext uri="{FF2B5EF4-FFF2-40B4-BE49-F238E27FC236}">
                <a16:creationId xmlns:a16="http://schemas.microsoft.com/office/drawing/2014/main" id="{6C787B17-DDDF-4E27-BB36-D2A6DC75846A}"/>
              </a:ext>
            </a:extLst>
          </xdr:cNvPr>
          <xdr:cNvSpPr/>
        </xdr:nvSpPr>
        <xdr:spPr>
          <a:xfrm>
            <a:off x="4743450" y="28689300"/>
            <a:ext cx="466725" cy="40957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r</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26" name="正方形/長方形 25">
            <a:extLst>
              <a:ext uri="{FF2B5EF4-FFF2-40B4-BE49-F238E27FC236}">
                <a16:creationId xmlns:a16="http://schemas.microsoft.com/office/drawing/2014/main" id="{B9CA934B-E979-4D08-B9E0-66DFE95491A4}"/>
              </a:ext>
            </a:extLst>
          </xdr:cNvPr>
          <xdr:cNvSpPr/>
        </xdr:nvSpPr>
        <xdr:spPr>
          <a:xfrm>
            <a:off x="3990975" y="29175076"/>
            <a:ext cx="581025" cy="628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楕円 26">
            <a:extLst>
              <a:ext uri="{FF2B5EF4-FFF2-40B4-BE49-F238E27FC236}">
                <a16:creationId xmlns:a16="http://schemas.microsoft.com/office/drawing/2014/main" id="{49267FF6-3E56-428A-8232-5D382ADB0070}"/>
              </a:ext>
            </a:extLst>
          </xdr:cNvPr>
          <xdr:cNvSpPr/>
        </xdr:nvSpPr>
        <xdr:spPr>
          <a:xfrm>
            <a:off x="4048125" y="28689300"/>
            <a:ext cx="457200" cy="40957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q</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28" name="正方形/長方形 27">
            <a:extLst>
              <a:ext uri="{FF2B5EF4-FFF2-40B4-BE49-F238E27FC236}">
                <a16:creationId xmlns:a16="http://schemas.microsoft.com/office/drawing/2014/main" id="{2EA93E3E-469D-498D-A3FD-2299D7606C44}"/>
              </a:ext>
            </a:extLst>
          </xdr:cNvPr>
          <xdr:cNvSpPr/>
        </xdr:nvSpPr>
        <xdr:spPr>
          <a:xfrm>
            <a:off x="2867025" y="29175076"/>
            <a:ext cx="1085850" cy="628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401C3E8E-E19C-47D5-9EE9-19C3EF6D05A0}"/>
              </a:ext>
            </a:extLst>
          </xdr:cNvPr>
          <xdr:cNvSpPr/>
        </xdr:nvSpPr>
        <xdr:spPr>
          <a:xfrm>
            <a:off x="2190750" y="29175076"/>
            <a:ext cx="619125" cy="628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楕円 29">
            <a:extLst>
              <a:ext uri="{FF2B5EF4-FFF2-40B4-BE49-F238E27FC236}">
                <a16:creationId xmlns:a16="http://schemas.microsoft.com/office/drawing/2014/main" id="{61936498-B785-4060-BEE5-CB12F6047B16}"/>
              </a:ext>
            </a:extLst>
          </xdr:cNvPr>
          <xdr:cNvSpPr/>
        </xdr:nvSpPr>
        <xdr:spPr>
          <a:xfrm>
            <a:off x="5495925" y="28689300"/>
            <a:ext cx="457200" cy="40957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s</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31" name="楕円 30">
            <a:extLst>
              <a:ext uri="{FF2B5EF4-FFF2-40B4-BE49-F238E27FC236}">
                <a16:creationId xmlns:a16="http://schemas.microsoft.com/office/drawing/2014/main" id="{77309FD3-56F5-44EF-9B1E-36CD2187A70F}"/>
              </a:ext>
            </a:extLst>
          </xdr:cNvPr>
          <xdr:cNvSpPr/>
        </xdr:nvSpPr>
        <xdr:spPr>
          <a:xfrm>
            <a:off x="3276600" y="28679775"/>
            <a:ext cx="457200" cy="40957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p</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1</xdr:col>
      <xdr:colOff>4483</xdr:colOff>
      <xdr:row>141</xdr:row>
      <xdr:rowOff>56029</xdr:rowOff>
    </xdr:from>
    <xdr:to>
      <xdr:col>6</xdr:col>
      <xdr:colOff>0</xdr:colOff>
      <xdr:row>147</xdr:row>
      <xdr:rowOff>268941</xdr:rowOff>
    </xdr:to>
    <xdr:sp macro="" textlink="">
      <xdr:nvSpPr>
        <xdr:cNvPr id="32" name="正方形/長方形 31">
          <a:extLst>
            <a:ext uri="{FF2B5EF4-FFF2-40B4-BE49-F238E27FC236}">
              <a16:creationId xmlns:a16="http://schemas.microsoft.com/office/drawing/2014/main" id="{69227C21-49C5-4EEE-803A-62928F01A987}"/>
            </a:ext>
          </a:extLst>
        </xdr:cNvPr>
        <xdr:cNvSpPr/>
      </xdr:nvSpPr>
      <xdr:spPr>
        <a:xfrm>
          <a:off x="233083" y="36508204"/>
          <a:ext cx="4500842" cy="161308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4483</xdr:colOff>
      <xdr:row>151</xdr:row>
      <xdr:rowOff>56029</xdr:rowOff>
    </xdr:from>
    <xdr:to>
      <xdr:col>6</xdr:col>
      <xdr:colOff>0</xdr:colOff>
      <xdr:row>157</xdr:row>
      <xdr:rowOff>78441</xdr:rowOff>
    </xdr:to>
    <xdr:sp macro="" textlink="">
      <xdr:nvSpPr>
        <xdr:cNvPr id="33" name="正方形/長方形 32">
          <a:extLst>
            <a:ext uri="{FF2B5EF4-FFF2-40B4-BE49-F238E27FC236}">
              <a16:creationId xmlns:a16="http://schemas.microsoft.com/office/drawing/2014/main" id="{E7A8454C-B2E8-4B41-8FE6-568DA3CA5445}"/>
            </a:ext>
          </a:extLst>
        </xdr:cNvPr>
        <xdr:cNvSpPr/>
      </xdr:nvSpPr>
      <xdr:spPr>
        <a:xfrm>
          <a:off x="233083" y="39070429"/>
          <a:ext cx="4500842" cy="126066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190500</xdr:colOff>
      <xdr:row>135</xdr:row>
      <xdr:rowOff>152400</xdr:rowOff>
    </xdr:from>
    <xdr:to>
      <xdr:col>4</xdr:col>
      <xdr:colOff>514350</xdr:colOff>
      <xdr:row>136</xdr:row>
      <xdr:rowOff>200025</xdr:rowOff>
    </xdr:to>
    <xdr:sp macro="" textlink="">
      <xdr:nvSpPr>
        <xdr:cNvPr id="34" name="楕円 33">
          <a:extLst>
            <a:ext uri="{FF2B5EF4-FFF2-40B4-BE49-F238E27FC236}">
              <a16:creationId xmlns:a16="http://schemas.microsoft.com/office/drawing/2014/main" id="{BE73949A-FB3B-408A-92ED-59819BAB6713}"/>
            </a:ext>
          </a:extLst>
        </xdr:cNvPr>
        <xdr:cNvSpPr/>
      </xdr:nvSpPr>
      <xdr:spPr>
        <a:xfrm>
          <a:off x="2924175" y="35118675"/>
          <a:ext cx="323850" cy="29527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g</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447675</xdr:colOff>
      <xdr:row>135</xdr:row>
      <xdr:rowOff>123825</xdr:rowOff>
    </xdr:from>
    <xdr:to>
      <xdr:col>8</xdr:col>
      <xdr:colOff>838200</xdr:colOff>
      <xdr:row>136</xdr:row>
      <xdr:rowOff>209550</xdr:rowOff>
    </xdr:to>
    <xdr:sp macro="" textlink="">
      <xdr:nvSpPr>
        <xdr:cNvPr id="35" name="楕円 34">
          <a:extLst>
            <a:ext uri="{FF2B5EF4-FFF2-40B4-BE49-F238E27FC236}">
              <a16:creationId xmlns:a16="http://schemas.microsoft.com/office/drawing/2014/main" id="{E9973AF3-6CE0-4EDE-8647-A86B610F6D45}"/>
            </a:ext>
          </a:extLst>
        </xdr:cNvPr>
        <xdr:cNvSpPr/>
      </xdr:nvSpPr>
      <xdr:spPr>
        <a:xfrm>
          <a:off x="6429375" y="35090100"/>
          <a:ext cx="390525" cy="33337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h</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876300</xdr:colOff>
      <xdr:row>136</xdr:row>
      <xdr:rowOff>219075</xdr:rowOff>
    </xdr:from>
    <xdr:to>
      <xdr:col>4</xdr:col>
      <xdr:colOff>228600</xdr:colOff>
      <xdr:row>138</xdr:row>
      <xdr:rowOff>19050</xdr:rowOff>
    </xdr:to>
    <xdr:sp macro="" textlink="">
      <xdr:nvSpPr>
        <xdr:cNvPr id="36" name="楕円 35">
          <a:extLst>
            <a:ext uri="{FF2B5EF4-FFF2-40B4-BE49-F238E27FC236}">
              <a16:creationId xmlns:a16="http://schemas.microsoft.com/office/drawing/2014/main" id="{7C7D17E5-73DE-40F2-A0BA-04B00E4204C2}"/>
            </a:ext>
          </a:extLst>
        </xdr:cNvPr>
        <xdr:cNvSpPr/>
      </xdr:nvSpPr>
      <xdr:spPr>
        <a:xfrm>
          <a:off x="2638425" y="35433000"/>
          <a:ext cx="323850" cy="29527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j</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666749</xdr:colOff>
      <xdr:row>129</xdr:row>
      <xdr:rowOff>76199</xdr:rowOff>
    </xdr:from>
    <xdr:to>
      <xdr:col>13</xdr:col>
      <xdr:colOff>381000</xdr:colOff>
      <xdr:row>132</xdr:row>
      <xdr:rowOff>123824</xdr:rowOff>
    </xdr:to>
    <xdr:sp macro="" textlink="">
      <xdr:nvSpPr>
        <xdr:cNvPr id="37" name="吹き出し: 四角形 36">
          <a:extLst>
            <a:ext uri="{FF2B5EF4-FFF2-40B4-BE49-F238E27FC236}">
              <a16:creationId xmlns:a16="http://schemas.microsoft.com/office/drawing/2014/main" id="{378CF285-1345-4670-82BF-B731EC9C5F9D}"/>
            </a:ext>
          </a:extLst>
        </xdr:cNvPr>
        <xdr:cNvSpPr/>
      </xdr:nvSpPr>
      <xdr:spPr>
        <a:xfrm>
          <a:off x="7515224" y="33870899"/>
          <a:ext cx="2457451" cy="790575"/>
        </a:xfrm>
        <a:prstGeom prst="wedgeRectCallout">
          <a:avLst>
            <a:gd name="adj1" fmla="val -68611"/>
            <a:gd name="adj2" fmla="val 88816"/>
          </a:avLst>
        </a:prstGeom>
        <a:solidFill>
          <a:srgbClr val="FFD9D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間に行を追加して使用、その際はシートの保護を解除してください。</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パスワード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1231</a:t>
          </a:r>
          <a:endParaRPr kumimoji="1" lang="ja-JP" altLang="en-US" sz="12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276225</xdr:colOff>
      <xdr:row>202</xdr:row>
      <xdr:rowOff>200025</xdr:rowOff>
    </xdr:from>
    <xdr:to>
      <xdr:col>6</xdr:col>
      <xdr:colOff>9525</xdr:colOff>
      <xdr:row>216</xdr:row>
      <xdr:rowOff>0</xdr:rowOff>
    </xdr:to>
    <xdr:sp macro="" textlink="">
      <xdr:nvSpPr>
        <xdr:cNvPr id="38" name="正方形/長方形 37">
          <a:extLst>
            <a:ext uri="{FF2B5EF4-FFF2-40B4-BE49-F238E27FC236}">
              <a16:creationId xmlns:a16="http://schemas.microsoft.com/office/drawing/2014/main" id="{5D4BB4EA-446E-4C40-A94B-8DB862CE16E0}"/>
            </a:ext>
          </a:extLst>
        </xdr:cNvPr>
        <xdr:cNvSpPr/>
      </xdr:nvSpPr>
      <xdr:spPr>
        <a:xfrm>
          <a:off x="228600" y="52492275"/>
          <a:ext cx="4514850" cy="34385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628650</xdr:colOff>
      <xdr:row>199</xdr:row>
      <xdr:rowOff>95250</xdr:rowOff>
    </xdr:from>
    <xdr:to>
      <xdr:col>3</xdr:col>
      <xdr:colOff>104775</xdr:colOff>
      <xdr:row>200</xdr:row>
      <xdr:rowOff>161925</xdr:rowOff>
    </xdr:to>
    <xdr:sp macro="" textlink="">
      <xdr:nvSpPr>
        <xdr:cNvPr id="39" name="楕円 38">
          <a:extLst>
            <a:ext uri="{FF2B5EF4-FFF2-40B4-BE49-F238E27FC236}">
              <a16:creationId xmlns:a16="http://schemas.microsoft.com/office/drawing/2014/main" id="{1B334199-AEA1-4544-8019-5225E32A5D75}"/>
            </a:ext>
          </a:extLst>
        </xdr:cNvPr>
        <xdr:cNvSpPr/>
      </xdr:nvSpPr>
      <xdr:spPr>
        <a:xfrm>
          <a:off x="1543050" y="51644550"/>
          <a:ext cx="323850" cy="31432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o</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424506</xdr:colOff>
      <xdr:row>199</xdr:row>
      <xdr:rowOff>85725</xdr:rowOff>
    </xdr:from>
    <xdr:to>
      <xdr:col>11</xdr:col>
      <xdr:colOff>69302</xdr:colOff>
      <xdr:row>200</xdr:row>
      <xdr:rowOff>152400</xdr:rowOff>
    </xdr:to>
    <xdr:sp macro="" textlink="">
      <xdr:nvSpPr>
        <xdr:cNvPr id="40" name="楕円 39">
          <a:extLst>
            <a:ext uri="{FF2B5EF4-FFF2-40B4-BE49-F238E27FC236}">
              <a16:creationId xmlns:a16="http://schemas.microsoft.com/office/drawing/2014/main" id="{FA9B80E4-183D-4A59-9E16-1D706F15F961}"/>
            </a:ext>
          </a:extLst>
        </xdr:cNvPr>
        <xdr:cNvSpPr/>
      </xdr:nvSpPr>
      <xdr:spPr>
        <a:xfrm>
          <a:off x="7958781" y="51635025"/>
          <a:ext cx="330596" cy="31432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r</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854235</xdr:colOff>
      <xdr:row>199</xdr:row>
      <xdr:rowOff>0</xdr:rowOff>
    </xdr:from>
    <xdr:to>
      <xdr:col>8</xdr:col>
      <xdr:colOff>168435</xdr:colOff>
      <xdr:row>200</xdr:row>
      <xdr:rowOff>66675</xdr:rowOff>
    </xdr:to>
    <xdr:sp macro="" textlink="">
      <xdr:nvSpPr>
        <xdr:cNvPr id="41" name="楕円 40">
          <a:extLst>
            <a:ext uri="{FF2B5EF4-FFF2-40B4-BE49-F238E27FC236}">
              <a16:creationId xmlns:a16="http://schemas.microsoft.com/office/drawing/2014/main" id="{EC788B9B-A4D2-4AD1-809C-0ADABA4C645E}"/>
            </a:ext>
          </a:extLst>
        </xdr:cNvPr>
        <xdr:cNvSpPr/>
      </xdr:nvSpPr>
      <xdr:spPr>
        <a:xfrm>
          <a:off x="5826285" y="51549300"/>
          <a:ext cx="323850" cy="31432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q</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22610</xdr:colOff>
      <xdr:row>199</xdr:row>
      <xdr:rowOff>76200</xdr:rowOff>
    </xdr:from>
    <xdr:to>
      <xdr:col>7</xdr:col>
      <xdr:colOff>108335</xdr:colOff>
      <xdr:row>200</xdr:row>
      <xdr:rowOff>142875</xdr:rowOff>
    </xdr:to>
    <xdr:sp macro="" textlink="">
      <xdr:nvSpPr>
        <xdr:cNvPr id="42" name="楕円 41">
          <a:extLst>
            <a:ext uri="{FF2B5EF4-FFF2-40B4-BE49-F238E27FC236}">
              <a16:creationId xmlns:a16="http://schemas.microsoft.com/office/drawing/2014/main" id="{18C63D56-18B4-45CA-8333-D14936533468}"/>
            </a:ext>
          </a:extLst>
        </xdr:cNvPr>
        <xdr:cNvSpPr/>
      </xdr:nvSpPr>
      <xdr:spPr>
        <a:xfrm>
          <a:off x="4756535" y="51625500"/>
          <a:ext cx="323850" cy="31432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BIZ UDPゴシック" panose="020B0400000000000000" pitchFamily="50" charset="-128"/>
              <a:ea typeface="BIZ UDPゴシック" panose="020B0400000000000000" pitchFamily="50" charset="-128"/>
            </a:rPr>
            <a:t>p</a:t>
          </a:r>
          <a:endParaRPr kumimoji="1" lang="ja-JP" altLang="en-US" sz="12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47625</xdr:colOff>
      <xdr:row>192</xdr:row>
      <xdr:rowOff>66675</xdr:rowOff>
    </xdr:from>
    <xdr:to>
      <xdr:col>13</xdr:col>
      <xdr:colOff>447676</xdr:colOff>
      <xdr:row>195</xdr:row>
      <xdr:rowOff>114300</xdr:rowOff>
    </xdr:to>
    <xdr:sp macro="" textlink="">
      <xdr:nvSpPr>
        <xdr:cNvPr id="44" name="吹き出し: 四角形 43">
          <a:extLst>
            <a:ext uri="{FF2B5EF4-FFF2-40B4-BE49-F238E27FC236}">
              <a16:creationId xmlns:a16="http://schemas.microsoft.com/office/drawing/2014/main" id="{71BD7B27-0FAA-4381-AC07-C87F46BEF798}"/>
            </a:ext>
          </a:extLst>
        </xdr:cNvPr>
        <xdr:cNvSpPr/>
      </xdr:nvSpPr>
      <xdr:spPr>
        <a:xfrm>
          <a:off x="7581900" y="50196750"/>
          <a:ext cx="2457451" cy="790575"/>
        </a:xfrm>
        <a:prstGeom prst="wedgeRectCallout">
          <a:avLst>
            <a:gd name="adj1" fmla="val -68611"/>
            <a:gd name="adj2" fmla="val 88816"/>
          </a:avLst>
        </a:prstGeom>
        <a:solidFill>
          <a:srgbClr val="FFD9D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間に行を追加して使用、その際はシートの保護を解除してください。</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パスワード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1231</a:t>
          </a:r>
          <a:endParaRPr kumimoji="1" lang="ja-JP" altLang="en-US" sz="12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142876</xdr:colOff>
      <xdr:row>132</xdr:row>
      <xdr:rowOff>238125</xdr:rowOff>
    </xdr:from>
    <xdr:to>
      <xdr:col>8</xdr:col>
      <xdr:colOff>200026</xdr:colOff>
      <xdr:row>135</xdr:row>
      <xdr:rowOff>57150</xdr:rowOff>
    </xdr:to>
    <xdr:sp macro="" textlink="">
      <xdr:nvSpPr>
        <xdr:cNvPr id="45" name="吹き出し: 四角形 44">
          <a:extLst>
            <a:ext uri="{FF2B5EF4-FFF2-40B4-BE49-F238E27FC236}">
              <a16:creationId xmlns:a16="http://schemas.microsoft.com/office/drawing/2014/main" id="{F5387C1A-6CBB-4A90-8287-6DF4434415C0}"/>
            </a:ext>
          </a:extLst>
        </xdr:cNvPr>
        <xdr:cNvSpPr/>
      </xdr:nvSpPr>
      <xdr:spPr>
        <a:xfrm>
          <a:off x="4371976" y="33118425"/>
          <a:ext cx="1809750" cy="561975"/>
        </a:xfrm>
        <a:prstGeom prst="wedgeRectCallout">
          <a:avLst>
            <a:gd name="adj1" fmla="val -68611"/>
            <a:gd name="adj2" fmla="val 8881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直接</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間接　から集計は自動的に振り分け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49E8-C9D7-499A-9DAD-831EF753D7F5}">
  <dimension ref="A1:O216"/>
  <sheetViews>
    <sheetView tabSelected="1" view="pageBreakPreview" zoomScaleNormal="100" zoomScaleSheetLayoutView="100" workbookViewId="0">
      <selection activeCell="E14" sqref="E14"/>
    </sheetView>
  </sheetViews>
  <sheetFormatPr defaultRowHeight="20.100000000000001" customHeight="1" x14ac:dyDescent="0.4"/>
  <cols>
    <col min="1" max="1" width="3" style="2" customWidth="1"/>
    <col min="2" max="2" width="9" style="2"/>
    <col min="3" max="3" width="11.125" style="2" bestFit="1" customWidth="1"/>
    <col min="4" max="4" width="12.75" style="2" customWidth="1"/>
    <col min="5" max="5" width="19.625" style="2" customWidth="1"/>
    <col min="6" max="6" width="6.625" style="3" customWidth="1"/>
    <col min="7" max="7" width="3.125" style="2" customWidth="1"/>
    <col min="8" max="8" width="13.25" style="2" bestFit="1" customWidth="1"/>
    <col min="9" max="9" width="11.375" style="2" bestFit="1" customWidth="1"/>
    <col min="10" max="16384" width="9" style="2"/>
  </cols>
  <sheetData>
    <row r="1" spans="1:14" ht="38.25" customHeight="1" x14ac:dyDescent="0.4">
      <c r="A1" s="1" t="s">
        <v>0</v>
      </c>
    </row>
    <row r="2" spans="1:14" ht="24.95" customHeight="1" x14ac:dyDescent="0.4">
      <c r="A2" s="55" t="s">
        <v>93</v>
      </c>
      <c r="B2" s="56"/>
      <c r="C2" s="56"/>
      <c r="D2" s="56"/>
      <c r="E2" s="56"/>
      <c r="F2" s="56"/>
      <c r="G2" s="56"/>
      <c r="H2" s="56"/>
      <c r="I2" s="56"/>
      <c r="J2" s="56"/>
      <c r="K2" s="56"/>
      <c r="L2" s="56"/>
      <c r="M2" s="56"/>
      <c r="N2" s="57"/>
    </row>
    <row r="3" spans="1:14" ht="15" customHeight="1" x14ac:dyDescent="0.4">
      <c r="A3" s="58"/>
      <c r="B3" s="59"/>
      <c r="C3" s="59"/>
      <c r="D3" s="59"/>
      <c r="E3" s="59"/>
      <c r="F3" s="59"/>
      <c r="G3" s="59"/>
      <c r="H3" s="59"/>
      <c r="I3" s="59"/>
      <c r="J3" s="59"/>
      <c r="K3" s="59"/>
      <c r="L3" s="59"/>
      <c r="M3" s="59"/>
      <c r="N3" s="60"/>
    </row>
    <row r="4" spans="1:14" ht="24.95" customHeight="1" x14ac:dyDescent="0.4">
      <c r="A4" s="2" t="s">
        <v>94</v>
      </c>
    </row>
    <row r="5" spans="1:14" ht="24.95" customHeight="1" x14ac:dyDescent="0.4">
      <c r="A5" s="44" t="s">
        <v>95</v>
      </c>
    </row>
    <row r="6" spans="1:14" s="3" customFormat="1" ht="31.5" customHeight="1" x14ac:dyDescent="0.4">
      <c r="A6" s="4" t="s">
        <v>1</v>
      </c>
    </row>
    <row r="7" spans="1:14" ht="31.5" customHeight="1" x14ac:dyDescent="0.4">
      <c r="A7" s="5" t="s">
        <v>2</v>
      </c>
    </row>
    <row r="8" spans="1:14" ht="20.100000000000001" customHeight="1" x14ac:dyDescent="0.4">
      <c r="A8" s="6" t="s">
        <v>3</v>
      </c>
    </row>
    <row r="9" spans="1:14" ht="20.100000000000001" customHeight="1" x14ac:dyDescent="0.4">
      <c r="B9" s="2" t="s">
        <v>4</v>
      </c>
      <c r="E9" s="32">
        <v>25</v>
      </c>
      <c r="F9" s="3" t="s">
        <v>5</v>
      </c>
      <c r="H9" s="2" t="s">
        <v>6</v>
      </c>
    </row>
    <row r="10" spans="1:14" ht="20.100000000000001" customHeight="1" x14ac:dyDescent="0.4">
      <c r="B10" s="2" t="s">
        <v>7</v>
      </c>
    </row>
    <row r="11" spans="1:14" ht="9.9499999999999993" customHeight="1" x14ac:dyDescent="0.4"/>
    <row r="12" spans="1:14" ht="20.100000000000001" customHeight="1" x14ac:dyDescent="0.4">
      <c r="B12" s="2" t="s">
        <v>8</v>
      </c>
      <c r="E12" s="33">
        <v>80000000</v>
      </c>
      <c r="F12" s="3" t="s">
        <v>9</v>
      </c>
      <c r="H12" s="2" t="s">
        <v>10</v>
      </c>
    </row>
    <row r="13" spans="1:14" ht="9.9499999999999993" customHeight="1" x14ac:dyDescent="0.4">
      <c r="E13" s="7"/>
    </row>
    <row r="14" spans="1:14" ht="20.100000000000001" customHeight="1" x14ac:dyDescent="0.4">
      <c r="B14" s="2" t="s">
        <v>11</v>
      </c>
      <c r="D14" s="8"/>
      <c r="E14" s="9">
        <f>IFERROR(E12/E9,)</f>
        <v>3200000</v>
      </c>
      <c r="F14" s="10" t="s">
        <v>9</v>
      </c>
      <c r="H14" s="11" t="s">
        <v>12</v>
      </c>
    </row>
    <row r="15" spans="1:14" ht="9.9499999999999993" customHeight="1" x14ac:dyDescent="0.4">
      <c r="E15" s="12"/>
    </row>
    <row r="16" spans="1:14" ht="20.100000000000001" customHeight="1" x14ac:dyDescent="0.4">
      <c r="B16" s="2" t="s">
        <v>13</v>
      </c>
      <c r="E16" s="32">
        <v>20</v>
      </c>
      <c r="F16" s="3" t="s">
        <v>5</v>
      </c>
      <c r="H16" s="2" t="s">
        <v>14</v>
      </c>
    </row>
    <row r="17" spans="1:8" ht="9.9499999999999993" customHeight="1" x14ac:dyDescent="0.4">
      <c r="E17" s="7"/>
    </row>
    <row r="18" spans="1:8" ht="20.100000000000001" customHeight="1" x14ac:dyDescent="0.4">
      <c r="B18" s="2" t="s">
        <v>15</v>
      </c>
      <c r="D18" s="8"/>
      <c r="E18" s="13">
        <f>E9-E16</f>
        <v>5</v>
      </c>
      <c r="F18" s="10" t="s">
        <v>5</v>
      </c>
      <c r="H18" s="2" t="s">
        <v>16</v>
      </c>
    </row>
    <row r="19" spans="1:8" ht="9.9499999999999993" customHeight="1" x14ac:dyDescent="0.4">
      <c r="E19" s="12"/>
    </row>
    <row r="20" spans="1:8" ht="20.100000000000001" customHeight="1" x14ac:dyDescent="0.4">
      <c r="B20" s="2" t="s">
        <v>17</v>
      </c>
      <c r="E20" s="33">
        <v>2000</v>
      </c>
      <c r="F20" s="3" t="s">
        <v>18</v>
      </c>
      <c r="H20" s="2" t="s">
        <v>19</v>
      </c>
    </row>
    <row r="21" spans="1:8" ht="20.100000000000001" customHeight="1" x14ac:dyDescent="0.4">
      <c r="E21" s="14"/>
      <c r="H21" s="2" t="s">
        <v>20</v>
      </c>
    </row>
    <row r="22" spans="1:8" ht="20.100000000000001" customHeight="1" x14ac:dyDescent="0.4">
      <c r="A22" s="15" t="s">
        <v>21</v>
      </c>
      <c r="E22" s="14"/>
    </row>
    <row r="23" spans="1:8" ht="9.75" customHeight="1" x14ac:dyDescent="0.4">
      <c r="E23" s="7"/>
    </row>
    <row r="24" spans="1:8" ht="20.100000000000001" customHeight="1" x14ac:dyDescent="0.4">
      <c r="B24" s="2" t="s">
        <v>22</v>
      </c>
      <c r="D24" s="8"/>
      <c r="E24" s="9">
        <f>E14*E16</f>
        <v>64000000</v>
      </c>
      <c r="F24" s="10" t="s">
        <v>9</v>
      </c>
      <c r="H24" s="2" t="s">
        <v>23</v>
      </c>
    </row>
    <row r="25" spans="1:8" ht="19.5" customHeight="1" x14ac:dyDescent="0.4">
      <c r="B25" s="6" t="s">
        <v>24</v>
      </c>
      <c r="E25" s="16"/>
    </row>
    <row r="26" spans="1:8" ht="20.100000000000001" customHeight="1" x14ac:dyDescent="0.4">
      <c r="B26" s="2" t="s">
        <v>25</v>
      </c>
      <c r="D26" s="8"/>
      <c r="E26" s="9">
        <f>E16*E20</f>
        <v>40000</v>
      </c>
      <c r="F26" s="10" t="s">
        <v>18</v>
      </c>
      <c r="H26" s="2" t="s">
        <v>26</v>
      </c>
    </row>
    <row r="27" spans="1:8" ht="22.5" customHeight="1" x14ac:dyDescent="0.4">
      <c r="B27" s="6" t="s">
        <v>27</v>
      </c>
      <c r="E27" s="12"/>
    </row>
    <row r="28" spans="1:8" ht="20.100000000000001" customHeight="1" x14ac:dyDescent="0.4">
      <c r="B28" s="2" t="s">
        <v>28</v>
      </c>
      <c r="E28" s="32">
        <v>0.8</v>
      </c>
      <c r="H28" s="2" t="s">
        <v>29</v>
      </c>
    </row>
    <row r="29" spans="1:8" ht="24" customHeight="1" x14ac:dyDescent="0.4">
      <c r="B29" s="6" t="s">
        <v>30</v>
      </c>
      <c r="H29" s="2" t="s">
        <v>31</v>
      </c>
    </row>
    <row r="30" spans="1:8" ht="24" customHeight="1" x14ac:dyDescent="0.4">
      <c r="B30" s="6"/>
      <c r="H30" s="17" t="s">
        <v>32</v>
      </c>
    </row>
    <row r="31" spans="1:8" ht="24" customHeight="1" x14ac:dyDescent="0.4">
      <c r="A31" s="5" t="s">
        <v>33</v>
      </c>
      <c r="B31" s="6"/>
    </row>
    <row r="32" spans="1:8" ht="20.100000000000001" customHeight="1" x14ac:dyDescent="0.4">
      <c r="A32" s="15" t="s">
        <v>34</v>
      </c>
      <c r="E32" s="14"/>
    </row>
    <row r="33" spans="2:8" ht="9.75" customHeight="1" x14ac:dyDescent="0.4">
      <c r="E33" s="7"/>
    </row>
    <row r="34" spans="2:8" ht="20.100000000000001" customHeight="1" x14ac:dyDescent="0.4">
      <c r="B34" s="2" t="s">
        <v>35</v>
      </c>
      <c r="D34" s="8"/>
      <c r="E34" s="9">
        <f>E12-E24</f>
        <v>16000000</v>
      </c>
      <c r="F34" s="10" t="s">
        <v>9</v>
      </c>
      <c r="H34" s="2" t="s">
        <v>36</v>
      </c>
    </row>
    <row r="35" spans="2:8" ht="19.5" customHeight="1" x14ac:dyDescent="0.4">
      <c r="B35" s="6" t="s">
        <v>37</v>
      </c>
      <c r="E35" s="12"/>
    </row>
    <row r="36" spans="2:8" ht="20.100000000000001" customHeight="1" x14ac:dyDescent="0.4">
      <c r="B36" s="2" t="s">
        <v>38</v>
      </c>
      <c r="E36" s="34">
        <v>0</v>
      </c>
      <c r="F36" s="3" t="s">
        <v>18</v>
      </c>
      <c r="H36" s="2" t="s">
        <v>39</v>
      </c>
    </row>
    <row r="37" spans="2:8" ht="9.75" customHeight="1" x14ac:dyDescent="0.4">
      <c r="B37" s="6"/>
    </row>
    <row r="38" spans="2:8" ht="20.100000000000001" customHeight="1" x14ac:dyDescent="0.4">
      <c r="B38" s="2" t="s">
        <v>40</v>
      </c>
      <c r="E38" s="32">
        <v>0</v>
      </c>
      <c r="H38" s="2" t="s">
        <v>39</v>
      </c>
    </row>
    <row r="39" spans="2:8" ht="24" customHeight="1" x14ac:dyDescent="0.4">
      <c r="B39" s="6"/>
    </row>
    <row r="40" spans="2:8" ht="24" customHeight="1" x14ac:dyDescent="0.4">
      <c r="B40" s="6"/>
    </row>
    <row r="41" spans="2:8" ht="24" customHeight="1" x14ac:dyDescent="0.4">
      <c r="B41" s="6"/>
    </row>
    <row r="42" spans="2:8" ht="24" customHeight="1" x14ac:dyDescent="0.4">
      <c r="B42" s="6"/>
    </row>
    <row r="43" spans="2:8" ht="24" customHeight="1" x14ac:dyDescent="0.4">
      <c r="B43" s="6"/>
    </row>
    <row r="44" spans="2:8" ht="24" customHeight="1" x14ac:dyDescent="0.4">
      <c r="B44" s="6"/>
    </row>
    <row r="62" spans="1:1" ht="28.5" customHeight="1" x14ac:dyDescent="0.4">
      <c r="A62" s="18" t="s">
        <v>41</v>
      </c>
    </row>
    <row r="63" spans="1:1" ht="24" customHeight="1" x14ac:dyDescent="0.4">
      <c r="A63" s="6" t="s">
        <v>42</v>
      </c>
    </row>
    <row r="76" spans="7:7" ht="20.100000000000001" customHeight="1" x14ac:dyDescent="0.4">
      <c r="G76" s="2" t="s">
        <v>109</v>
      </c>
    </row>
    <row r="77" spans="7:7" ht="20.100000000000001" customHeight="1" x14ac:dyDescent="0.4">
      <c r="G77" s="2" t="s">
        <v>110</v>
      </c>
    </row>
    <row r="78" spans="7:7" ht="20.100000000000001" customHeight="1" x14ac:dyDescent="0.4">
      <c r="G78" s="2" t="s">
        <v>111</v>
      </c>
    </row>
    <row r="80" spans="7:7" ht="20.100000000000001" customHeight="1" x14ac:dyDescent="0.4">
      <c r="G80" s="2" t="s">
        <v>98</v>
      </c>
    </row>
    <row r="81" spans="2:8" ht="20.100000000000001" customHeight="1" x14ac:dyDescent="0.4">
      <c r="G81" s="2" t="s">
        <v>43</v>
      </c>
    </row>
    <row r="82" spans="2:8" ht="20.100000000000001" customHeight="1" x14ac:dyDescent="0.4">
      <c r="G82" s="2" t="s">
        <v>44</v>
      </c>
    </row>
    <row r="84" spans="2:8" ht="20.100000000000001" customHeight="1" x14ac:dyDescent="0.4">
      <c r="B84" s="2" t="s">
        <v>45</v>
      </c>
      <c r="E84" s="33">
        <v>20</v>
      </c>
      <c r="F84" s="3" t="s">
        <v>46</v>
      </c>
      <c r="H84" s="2" t="s">
        <v>47</v>
      </c>
    </row>
    <row r="85" spans="2:8" ht="9.9499999999999993" customHeight="1" x14ac:dyDescent="0.4"/>
    <row r="86" spans="2:8" ht="20.100000000000001" customHeight="1" x14ac:dyDescent="0.4">
      <c r="B86" s="2" t="s">
        <v>48</v>
      </c>
      <c r="E86" s="33">
        <v>2000</v>
      </c>
      <c r="F86" s="3" t="s">
        <v>18</v>
      </c>
      <c r="H86" s="2" t="s">
        <v>86</v>
      </c>
    </row>
    <row r="87" spans="2:8" ht="20.100000000000001" customHeight="1" x14ac:dyDescent="0.4">
      <c r="H87" s="44" t="s">
        <v>87</v>
      </c>
    </row>
    <row r="88" spans="2:8" ht="20.100000000000001" customHeight="1" x14ac:dyDescent="0.4">
      <c r="H88" s="44" t="s">
        <v>49</v>
      </c>
    </row>
    <row r="89" spans="2:8" ht="20.100000000000001" customHeight="1" x14ac:dyDescent="0.4">
      <c r="B89" s="2" t="s">
        <v>105</v>
      </c>
      <c r="E89" s="33">
        <v>30000000</v>
      </c>
      <c r="F89" s="3" t="s">
        <v>9</v>
      </c>
      <c r="H89" s="49" t="s">
        <v>112</v>
      </c>
    </row>
    <row r="90" spans="2:8" ht="15.75" customHeight="1" x14ac:dyDescent="0.4">
      <c r="H90" s="47" t="s">
        <v>113</v>
      </c>
    </row>
    <row r="91" spans="2:8" ht="20.100000000000001" customHeight="1" x14ac:dyDescent="0.4">
      <c r="B91" s="2" t="s">
        <v>107</v>
      </c>
      <c r="E91" s="45">
        <v>0.7</v>
      </c>
      <c r="H91" s="49" t="s">
        <v>88</v>
      </c>
    </row>
    <row r="92" spans="2:8" ht="9.9499999999999993" customHeight="1" x14ac:dyDescent="0.4">
      <c r="E92" s="7"/>
    </row>
    <row r="93" spans="2:8" ht="20.100000000000001" customHeight="1" x14ac:dyDescent="0.4">
      <c r="B93" s="2" t="s">
        <v>99</v>
      </c>
      <c r="D93" s="8"/>
      <c r="E93" s="54">
        <f>E89*E91</f>
        <v>21000000</v>
      </c>
      <c r="F93" s="10" t="s">
        <v>9</v>
      </c>
      <c r="H93" s="2" t="s">
        <v>114</v>
      </c>
    </row>
    <row r="94" spans="2:8" ht="24" customHeight="1" x14ac:dyDescent="0.4">
      <c r="B94" s="6"/>
      <c r="E94" s="16"/>
      <c r="H94" s="47" t="s">
        <v>106</v>
      </c>
    </row>
    <row r="95" spans="2:8" ht="19.5" customHeight="1" x14ac:dyDescent="0.4">
      <c r="B95" s="2" t="s">
        <v>100</v>
      </c>
      <c r="D95" s="8"/>
      <c r="E95" s="46">
        <f>E93</f>
        <v>21000000</v>
      </c>
      <c r="F95" s="10" t="s">
        <v>9</v>
      </c>
      <c r="H95" s="2" t="s">
        <v>50</v>
      </c>
    </row>
    <row r="96" spans="2:8" ht="22.5" customHeight="1" x14ac:dyDescent="0.4">
      <c r="B96" s="48" t="s">
        <v>90</v>
      </c>
      <c r="E96" s="12"/>
    </row>
    <row r="97" spans="2:8" ht="20.100000000000001" customHeight="1" x14ac:dyDescent="0.4">
      <c r="B97" s="2" t="s">
        <v>104</v>
      </c>
      <c r="E97" s="33">
        <v>22000000</v>
      </c>
      <c r="F97" s="3" t="s">
        <v>9</v>
      </c>
      <c r="H97" s="49" t="s">
        <v>115</v>
      </c>
    </row>
    <row r="98" spans="2:8" ht="15" customHeight="1" x14ac:dyDescent="0.4">
      <c r="H98" s="47" t="s">
        <v>116</v>
      </c>
    </row>
    <row r="99" spans="2:8" ht="20.100000000000001" customHeight="1" x14ac:dyDescent="0.4">
      <c r="B99" s="2" t="s">
        <v>107</v>
      </c>
      <c r="E99" s="45">
        <v>0.5</v>
      </c>
      <c r="H99" s="2" t="s">
        <v>89</v>
      </c>
    </row>
    <row r="100" spans="2:8" ht="9.9499999999999993" customHeight="1" x14ac:dyDescent="0.4">
      <c r="E100" s="7"/>
    </row>
    <row r="101" spans="2:8" ht="19.5" customHeight="1" x14ac:dyDescent="0.4">
      <c r="B101" s="2" t="s">
        <v>101</v>
      </c>
      <c r="D101" s="8"/>
      <c r="E101" s="54">
        <f>E97*E99</f>
        <v>11000000</v>
      </c>
      <c r="F101" s="10" t="s">
        <v>9</v>
      </c>
      <c r="H101" s="2" t="s">
        <v>117</v>
      </c>
    </row>
    <row r="102" spans="2:8" s="50" customFormat="1" ht="15" customHeight="1" x14ac:dyDescent="0.4">
      <c r="B102" s="48" t="s">
        <v>51</v>
      </c>
      <c r="E102" s="51"/>
      <c r="F102" s="3"/>
      <c r="H102" s="48" t="s">
        <v>106</v>
      </c>
    </row>
    <row r="103" spans="2:8" s="50" customFormat="1" ht="9" customHeight="1" x14ac:dyDescent="0.4">
      <c r="B103" s="48"/>
      <c r="D103" s="52"/>
      <c r="E103" s="53"/>
      <c r="F103" s="10"/>
      <c r="H103" s="48"/>
    </row>
    <row r="104" spans="2:8" ht="20.100000000000001" customHeight="1" x14ac:dyDescent="0.4">
      <c r="B104" s="2" t="s">
        <v>102</v>
      </c>
      <c r="D104" s="8"/>
      <c r="E104" s="9">
        <f>E84*E86</f>
        <v>40000</v>
      </c>
      <c r="F104" s="10" t="s">
        <v>18</v>
      </c>
      <c r="H104" s="2" t="s">
        <v>52</v>
      </c>
    </row>
    <row r="105" spans="2:8" ht="18.75" customHeight="1" x14ac:dyDescent="0.4">
      <c r="B105" s="47" t="s">
        <v>91</v>
      </c>
      <c r="E105" s="12"/>
    </row>
    <row r="106" spans="2:8" ht="20.100000000000001" customHeight="1" x14ac:dyDescent="0.4">
      <c r="B106" s="2" t="s">
        <v>103</v>
      </c>
      <c r="E106" s="32">
        <v>0.8</v>
      </c>
      <c r="H106" s="2" t="s">
        <v>53</v>
      </c>
    </row>
    <row r="107" spans="2:8" ht="24.75" customHeight="1" x14ac:dyDescent="0.4">
      <c r="B107" s="47" t="s">
        <v>92</v>
      </c>
      <c r="H107" s="2" t="s">
        <v>54</v>
      </c>
    </row>
    <row r="126" spans="1:11" ht="38.25" customHeight="1" x14ac:dyDescent="0.4">
      <c r="A126" s="1" t="s">
        <v>55</v>
      </c>
    </row>
    <row r="127" spans="1:11" ht="31.5" customHeight="1" x14ac:dyDescent="0.4">
      <c r="A127" s="5" t="s">
        <v>56</v>
      </c>
      <c r="C127" s="7"/>
      <c r="D127" s="7"/>
      <c r="E127" s="7"/>
      <c r="F127" s="19"/>
      <c r="G127" s="7"/>
      <c r="H127" s="7"/>
      <c r="I127" s="7"/>
      <c r="J127" s="7"/>
    </row>
    <row r="128" spans="1:11" ht="20.100000000000001" customHeight="1" x14ac:dyDescent="0.4">
      <c r="B128" s="8"/>
      <c r="C128" s="29"/>
      <c r="D128" s="29" t="s">
        <v>57</v>
      </c>
      <c r="E128" s="29" t="s">
        <v>58</v>
      </c>
      <c r="F128" s="78" t="s">
        <v>59</v>
      </c>
      <c r="G128" s="77"/>
      <c r="H128" s="29" t="s">
        <v>60</v>
      </c>
      <c r="I128" s="29" t="s">
        <v>61</v>
      </c>
      <c r="J128" s="27" t="s">
        <v>62</v>
      </c>
      <c r="K128" s="20" t="s">
        <v>63</v>
      </c>
    </row>
    <row r="129" spans="1:11" ht="20.100000000000001" customHeight="1" x14ac:dyDescent="0.4">
      <c r="B129" s="8"/>
      <c r="C129" s="35">
        <v>1</v>
      </c>
      <c r="D129" s="35" t="s">
        <v>64</v>
      </c>
      <c r="E129" s="36">
        <v>3500000</v>
      </c>
      <c r="F129" s="68" t="s">
        <v>65</v>
      </c>
      <c r="G129" s="69"/>
      <c r="H129" s="36">
        <v>2200</v>
      </c>
      <c r="I129" s="37">
        <v>0.8</v>
      </c>
      <c r="J129" s="38">
        <f>H129*I129</f>
        <v>1760</v>
      </c>
      <c r="K129" s="20"/>
    </row>
    <row r="130" spans="1:11" ht="20.100000000000001" customHeight="1" x14ac:dyDescent="0.4">
      <c r="B130" s="8"/>
      <c r="C130" s="35">
        <v>2</v>
      </c>
      <c r="D130" s="35" t="s">
        <v>66</v>
      </c>
      <c r="E130" s="36">
        <v>3600000</v>
      </c>
      <c r="F130" s="68" t="s">
        <v>65</v>
      </c>
      <c r="G130" s="69"/>
      <c r="H130" s="36">
        <v>2100</v>
      </c>
      <c r="I130" s="37">
        <v>0.7</v>
      </c>
      <c r="J130" s="38">
        <f t="shared" ref="J130:J136" si="0">H130*I130</f>
        <v>1470</v>
      </c>
      <c r="K130" s="20"/>
    </row>
    <row r="131" spans="1:11" ht="20.100000000000001" customHeight="1" x14ac:dyDescent="0.4">
      <c r="B131" s="8"/>
      <c r="C131" s="35">
        <v>3</v>
      </c>
      <c r="D131" s="35" t="s">
        <v>67</v>
      </c>
      <c r="E131" s="36">
        <v>4100000</v>
      </c>
      <c r="F131" s="79" t="s">
        <v>68</v>
      </c>
      <c r="G131" s="80"/>
      <c r="H131" s="39"/>
      <c r="I131" s="35"/>
      <c r="J131" s="38">
        <f t="shared" si="0"/>
        <v>0</v>
      </c>
      <c r="K131" s="20"/>
    </row>
    <row r="132" spans="1:11" ht="20.100000000000001" customHeight="1" x14ac:dyDescent="0.4">
      <c r="B132" s="8"/>
      <c r="C132" s="40"/>
      <c r="D132" s="40"/>
      <c r="E132" s="40"/>
      <c r="F132" s="63"/>
      <c r="G132" s="64"/>
      <c r="H132" s="38"/>
      <c r="I132" s="40"/>
      <c r="J132" s="38">
        <f t="shared" si="0"/>
        <v>0</v>
      </c>
      <c r="K132" s="20"/>
    </row>
    <row r="133" spans="1:11" ht="20.100000000000001" customHeight="1" x14ac:dyDescent="0.4">
      <c r="B133" s="8"/>
      <c r="C133" s="40"/>
      <c r="D133" s="40"/>
      <c r="E133" s="40"/>
      <c r="F133" s="63"/>
      <c r="G133" s="64"/>
      <c r="H133" s="38"/>
      <c r="I133" s="40"/>
      <c r="J133" s="38">
        <f t="shared" si="0"/>
        <v>0</v>
      </c>
      <c r="K133" s="20"/>
    </row>
    <row r="134" spans="1:11" ht="20.100000000000001" customHeight="1" x14ac:dyDescent="0.4">
      <c r="B134" s="8"/>
      <c r="C134" s="40"/>
      <c r="D134" s="40"/>
      <c r="E134" s="40"/>
      <c r="F134" s="63"/>
      <c r="G134" s="64"/>
      <c r="H134" s="38"/>
      <c r="I134" s="40"/>
      <c r="J134" s="38">
        <f t="shared" si="0"/>
        <v>0</v>
      </c>
      <c r="K134" s="20"/>
    </row>
    <row r="135" spans="1:11" ht="20.100000000000001" customHeight="1" x14ac:dyDescent="0.4">
      <c r="B135" s="8"/>
      <c r="C135" s="40"/>
      <c r="D135" s="40"/>
      <c r="E135" s="40"/>
      <c r="F135" s="63"/>
      <c r="G135" s="64"/>
      <c r="H135" s="38"/>
      <c r="I135" s="40"/>
      <c r="J135" s="38">
        <f t="shared" si="0"/>
        <v>0</v>
      </c>
      <c r="K135" s="20"/>
    </row>
    <row r="136" spans="1:11" ht="20.100000000000001" customHeight="1" x14ac:dyDescent="0.4">
      <c r="B136" s="8"/>
      <c r="C136" s="40"/>
      <c r="D136" s="40"/>
      <c r="E136" s="40"/>
      <c r="F136" s="63"/>
      <c r="G136" s="64"/>
      <c r="H136" s="38"/>
      <c r="I136" s="40"/>
      <c r="J136" s="38">
        <f t="shared" si="0"/>
        <v>0</v>
      </c>
      <c r="K136" s="20"/>
    </row>
    <row r="137" spans="1:11" ht="20.100000000000001" customHeight="1" x14ac:dyDescent="0.4">
      <c r="B137" s="8"/>
      <c r="C137" s="73" t="s">
        <v>69</v>
      </c>
      <c r="D137" s="74"/>
      <c r="E137" s="22">
        <f ca="1">SUMIF(F129:G131,"直接",E129:E131)</f>
        <v>7100000</v>
      </c>
      <c r="F137" s="75"/>
      <c r="G137" s="74"/>
      <c r="H137" s="22"/>
      <c r="I137" s="31"/>
      <c r="J137" s="22">
        <f>SUM(J129:J130)</f>
        <v>3230</v>
      </c>
      <c r="K137" s="20"/>
    </row>
    <row r="138" spans="1:11" ht="20.100000000000001" customHeight="1" x14ac:dyDescent="0.4">
      <c r="B138" s="8"/>
      <c r="C138" s="70" t="s">
        <v>96</v>
      </c>
      <c r="D138" s="71"/>
      <c r="E138" s="21">
        <f ca="1">SUMIF(F129:G131,"間接",E129:E131)</f>
        <v>4100000</v>
      </c>
      <c r="F138" s="72"/>
      <c r="G138" s="71"/>
      <c r="H138" s="27"/>
      <c r="I138" s="27"/>
      <c r="J138" s="27"/>
      <c r="K138" s="20"/>
    </row>
    <row r="139" spans="1:11" ht="20.100000000000001" customHeight="1" x14ac:dyDescent="0.4">
      <c r="C139" s="12" t="s">
        <v>70</v>
      </c>
      <c r="D139" s="12"/>
      <c r="E139" s="12"/>
      <c r="F139" s="23"/>
      <c r="G139" s="12"/>
      <c r="H139" s="12"/>
      <c r="I139" s="12"/>
      <c r="J139" s="12"/>
    </row>
    <row r="141" spans="1:11" ht="20.100000000000001" customHeight="1" x14ac:dyDescent="0.4">
      <c r="A141" s="15" t="s">
        <v>21</v>
      </c>
      <c r="E141" s="14"/>
    </row>
    <row r="142" spans="1:11" ht="9.75" customHeight="1" x14ac:dyDescent="0.4">
      <c r="E142" s="7"/>
    </row>
    <row r="143" spans="1:11" ht="20.100000000000001" customHeight="1" x14ac:dyDescent="0.4">
      <c r="B143" s="2" t="s">
        <v>22</v>
      </c>
      <c r="D143" s="8"/>
      <c r="E143" s="9">
        <f ca="1">E137</f>
        <v>7100000</v>
      </c>
      <c r="F143" s="10" t="s">
        <v>9</v>
      </c>
    </row>
    <row r="144" spans="1:11" ht="19.5" customHeight="1" x14ac:dyDescent="0.4">
      <c r="B144" s="6" t="s">
        <v>24</v>
      </c>
      <c r="E144" s="16"/>
    </row>
    <row r="145" spans="1:8" ht="20.100000000000001" customHeight="1" x14ac:dyDescent="0.4">
      <c r="B145" s="2" t="s">
        <v>25</v>
      </c>
      <c r="D145" s="8"/>
      <c r="E145" s="9">
        <f>J137</f>
        <v>3230</v>
      </c>
      <c r="F145" s="10" t="s">
        <v>18</v>
      </c>
    </row>
    <row r="146" spans="1:8" ht="22.5" customHeight="1" x14ac:dyDescent="0.4">
      <c r="B146" s="6" t="s">
        <v>27</v>
      </c>
      <c r="E146" s="12"/>
    </row>
    <row r="147" spans="1:8" ht="20.100000000000001" customHeight="1" x14ac:dyDescent="0.4">
      <c r="B147" s="2" t="s">
        <v>71</v>
      </c>
      <c r="E147" s="41">
        <v>1</v>
      </c>
      <c r="H147" s="2" t="s">
        <v>72</v>
      </c>
    </row>
    <row r="148" spans="1:8" ht="24" customHeight="1" x14ac:dyDescent="0.4">
      <c r="B148" s="6" t="s">
        <v>30</v>
      </c>
    </row>
    <row r="149" spans="1:8" ht="24" customHeight="1" x14ac:dyDescent="0.4">
      <c r="B149" s="6"/>
      <c r="H149" s="17"/>
    </row>
    <row r="150" spans="1:8" ht="24" customHeight="1" x14ac:dyDescent="0.4">
      <c r="A150" s="5" t="s">
        <v>33</v>
      </c>
      <c r="B150" s="6"/>
    </row>
    <row r="151" spans="1:8" ht="20.100000000000001" customHeight="1" x14ac:dyDescent="0.4">
      <c r="A151" s="15" t="s">
        <v>34</v>
      </c>
      <c r="E151" s="14"/>
    </row>
    <row r="152" spans="1:8" ht="9.75" customHeight="1" x14ac:dyDescent="0.4">
      <c r="E152" s="7"/>
    </row>
    <row r="153" spans="1:8" ht="20.100000000000001" customHeight="1" x14ac:dyDescent="0.4">
      <c r="B153" s="2" t="s">
        <v>35</v>
      </c>
      <c r="D153" s="8"/>
      <c r="E153" s="9">
        <f ca="1">E138</f>
        <v>4100000</v>
      </c>
      <c r="F153" s="10" t="s">
        <v>9</v>
      </c>
    </row>
    <row r="154" spans="1:8" ht="19.5" customHeight="1" x14ac:dyDescent="0.4">
      <c r="B154" s="6" t="s">
        <v>37</v>
      </c>
      <c r="E154" s="12"/>
    </row>
    <row r="155" spans="1:8" ht="20.100000000000001" customHeight="1" x14ac:dyDescent="0.4">
      <c r="B155" s="2" t="s">
        <v>38</v>
      </c>
      <c r="E155" s="34">
        <v>0</v>
      </c>
      <c r="F155" s="3" t="s">
        <v>18</v>
      </c>
      <c r="H155" s="2" t="s">
        <v>39</v>
      </c>
    </row>
    <row r="156" spans="1:8" ht="9.75" customHeight="1" x14ac:dyDescent="0.4">
      <c r="B156" s="6"/>
    </row>
    <row r="157" spans="1:8" ht="20.100000000000001" customHeight="1" x14ac:dyDescent="0.4">
      <c r="B157" s="2" t="s">
        <v>40</v>
      </c>
      <c r="E157" s="32">
        <v>0</v>
      </c>
      <c r="H157" s="2" t="s">
        <v>39</v>
      </c>
    </row>
    <row r="158" spans="1:8" ht="24" customHeight="1" x14ac:dyDescent="0.4">
      <c r="B158" s="6"/>
    </row>
    <row r="187" spans="1:15" ht="31.5" customHeight="1" x14ac:dyDescent="0.4">
      <c r="A187" s="5" t="s">
        <v>73</v>
      </c>
      <c r="C187" s="7"/>
      <c r="D187" s="7"/>
      <c r="E187" s="7"/>
      <c r="F187" s="19"/>
      <c r="G187" s="7"/>
      <c r="H187" s="7"/>
      <c r="I187" s="7"/>
      <c r="J187" s="7"/>
    </row>
    <row r="188" spans="1:15" ht="20.100000000000001" customHeight="1" x14ac:dyDescent="0.4">
      <c r="B188" s="7" t="s">
        <v>74</v>
      </c>
      <c r="C188" s="7"/>
      <c r="D188" s="7"/>
      <c r="E188" s="7"/>
      <c r="F188" s="19"/>
      <c r="G188" s="7"/>
      <c r="H188" s="7"/>
      <c r="I188" s="7"/>
      <c r="J188" s="7"/>
      <c r="K188" s="7"/>
    </row>
    <row r="189" spans="1:15" ht="34.5" customHeight="1" x14ac:dyDescent="0.4">
      <c r="A189" s="8"/>
      <c r="B189" s="13"/>
      <c r="C189" s="13" t="s">
        <v>75</v>
      </c>
      <c r="D189" s="24" t="s">
        <v>76</v>
      </c>
      <c r="E189" s="28" t="s">
        <v>77</v>
      </c>
      <c r="F189" s="76" t="s">
        <v>78</v>
      </c>
      <c r="G189" s="77"/>
      <c r="H189" s="24" t="s">
        <v>79</v>
      </c>
      <c r="I189" s="24" t="s">
        <v>80</v>
      </c>
      <c r="J189" s="28" t="s">
        <v>81</v>
      </c>
      <c r="K189" s="28" t="s">
        <v>61</v>
      </c>
      <c r="L189" s="27" t="s">
        <v>62</v>
      </c>
      <c r="M189" s="65" t="s">
        <v>82</v>
      </c>
      <c r="N189" s="66"/>
      <c r="O189" s="67"/>
    </row>
    <row r="190" spans="1:15" ht="20.100000000000001" customHeight="1" x14ac:dyDescent="0.4">
      <c r="A190" s="8"/>
      <c r="B190" s="35">
        <v>1</v>
      </c>
      <c r="C190" s="40" t="s">
        <v>83</v>
      </c>
      <c r="D190" s="42">
        <v>150000</v>
      </c>
      <c r="E190" s="42">
        <v>15000000</v>
      </c>
      <c r="F190" s="68">
        <v>15</v>
      </c>
      <c r="G190" s="69"/>
      <c r="H190" s="39">
        <f>IFERROR(E190/F190,)</f>
        <v>1000000</v>
      </c>
      <c r="I190" s="36">
        <v>200000</v>
      </c>
      <c r="J190" s="42">
        <v>2200</v>
      </c>
      <c r="K190" s="43">
        <v>0.8</v>
      </c>
      <c r="L190" s="38">
        <f>J190*K190</f>
        <v>1760</v>
      </c>
      <c r="M190" s="20"/>
    </row>
    <row r="191" spans="1:15" ht="20.100000000000001" customHeight="1" x14ac:dyDescent="0.4">
      <c r="A191" s="8"/>
      <c r="B191" s="35">
        <v>2</v>
      </c>
      <c r="C191" s="40" t="s">
        <v>84</v>
      </c>
      <c r="D191" s="42">
        <v>150000</v>
      </c>
      <c r="E191" s="42">
        <v>15000000</v>
      </c>
      <c r="F191" s="68">
        <v>15</v>
      </c>
      <c r="G191" s="69"/>
      <c r="H191" s="39">
        <f t="shared" ref="H191:H200" si="1">IFERROR(E191/F191,)</f>
        <v>1000000</v>
      </c>
      <c r="I191" s="36">
        <v>120000</v>
      </c>
      <c r="J191" s="42">
        <v>2200</v>
      </c>
      <c r="K191" s="43">
        <v>0.8</v>
      </c>
      <c r="L191" s="38">
        <f>J191*K191</f>
        <v>1760</v>
      </c>
    </row>
    <row r="192" spans="1:15" ht="20.100000000000001" customHeight="1" x14ac:dyDescent="0.4">
      <c r="A192" s="8"/>
      <c r="B192" s="40"/>
      <c r="C192" s="40"/>
      <c r="D192" s="40"/>
      <c r="E192" s="40"/>
      <c r="F192" s="63"/>
      <c r="G192" s="64"/>
      <c r="H192" s="39">
        <f t="shared" si="1"/>
        <v>0</v>
      </c>
      <c r="I192" s="39"/>
      <c r="J192" s="40"/>
      <c r="K192" s="40"/>
      <c r="L192" s="38">
        <f t="shared" ref="L192:L200" si="2">J192*K192</f>
        <v>0</v>
      </c>
      <c r="M192" s="20"/>
    </row>
    <row r="193" spans="1:13" ht="20.100000000000001" customHeight="1" x14ac:dyDescent="0.4">
      <c r="A193" s="8"/>
      <c r="B193" s="40"/>
      <c r="C193" s="40"/>
      <c r="D193" s="40"/>
      <c r="E193" s="40"/>
      <c r="F193" s="63"/>
      <c r="G193" s="64"/>
      <c r="H193" s="39">
        <f t="shared" si="1"/>
        <v>0</v>
      </c>
      <c r="I193" s="39"/>
      <c r="J193" s="40"/>
      <c r="K193" s="40"/>
      <c r="L193" s="38">
        <f t="shared" si="2"/>
        <v>0</v>
      </c>
      <c r="M193" s="20"/>
    </row>
    <row r="194" spans="1:13" ht="20.100000000000001" customHeight="1" x14ac:dyDescent="0.4">
      <c r="A194" s="8"/>
      <c r="B194" s="40"/>
      <c r="C194" s="40"/>
      <c r="D194" s="40"/>
      <c r="E194" s="40"/>
      <c r="F194" s="63"/>
      <c r="G194" s="64"/>
      <c r="H194" s="39">
        <f t="shared" si="1"/>
        <v>0</v>
      </c>
      <c r="I194" s="39"/>
      <c r="J194" s="40"/>
      <c r="K194" s="40"/>
      <c r="L194" s="38">
        <f t="shared" si="2"/>
        <v>0</v>
      </c>
      <c r="M194" s="20"/>
    </row>
    <row r="195" spans="1:13" ht="20.100000000000001" customHeight="1" x14ac:dyDescent="0.4">
      <c r="A195" s="8"/>
      <c r="B195" s="40"/>
      <c r="C195" s="40"/>
      <c r="D195" s="40"/>
      <c r="E195" s="40"/>
      <c r="F195" s="63"/>
      <c r="G195" s="64"/>
      <c r="H195" s="39">
        <f t="shared" si="1"/>
        <v>0</v>
      </c>
      <c r="I195" s="39"/>
      <c r="J195" s="40"/>
      <c r="K195" s="40"/>
      <c r="L195" s="38">
        <f t="shared" si="2"/>
        <v>0</v>
      </c>
      <c r="M195" s="20"/>
    </row>
    <row r="196" spans="1:13" ht="20.100000000000001" customHeight="1" x14ac:dyDescent="0.4">
      <c r="A196" s="8"/>
      <c r="B196" s="40"/>
      <c r="C196" s="40"/>
      <c r="D196" s="40"/>
      <c r="E196" s="40"/>
      <c r="F196" s="63"/>
      <c r="G196" s="64"/>
      <c r="H196" s="39">
        <f t="shared" si="1"/>
        <v>0</v>
      </c>
      <c r="I196" s="39"/>
      <c r="J196" s="40"/>
      <c r="K196" s="40"/>
      <c r="L196" s="38">
        <f t="shared" si="2"/>
        <v>0</v>
      </c>
      <c r="M196" s="20"/>
    </row>
    <row r="197" spans="1:13" ht="20.100000000000001" customHeight="1" x14ac:dyDescent="0.4">
      <c r="A197" s="8"/>
      <c r="B197" s="40"/>
      <c r="C197" s="40"/>
      <c r="D197" s="40"/>
      <c r="E197" s="40"/>
      <c r="F197" s="63"/>
      <c r="G197" s="64"/>
      <c r="H197" s="39">
        <f t="shared" si="1"/>
        <v>0</v>
      </c>
      <c r="I197" s="39"/>
      <c r="J197" s="40"/>
      <c r="K197" s="40"/>
      <c r="L197" s="38">
        <f t="shared" si="2"/>
        <v>0</v>
      </c>
      <c r="M197" s="20"/>
    </row>
    <row r="198" spans="1:13" ht="20.100000000000001" customHeight="1" x14ac:dyDescent="0.4">
      <c r="A198" s="8"/>
      <c r="B198" s="40"/>
      <c r="C198" s="40"/>
      <c r="D198" s="40"/>
      <c r="E198" s="40"/>
      <c r="F198" s="63"/>
      <c r="G198" s="64"/>
      <c r="H198" s="39">
        <f t="shared" si="1"/>
        <v>0</v>
      </c>
      <c r="I198" s="39"/>
      <c r="J198" s="40"/>
      <c r="K198" s="40"/>
      <c r="L198" s="38">
        <f t="shared" si="2"/>
        <v>0</v>
      </c>
      <c r="M198" s="20"/>
    </row>
    <row r="199" spans="1:13" ht="20.100000000000001" customHeight="1" x14ac:dyDescent="0.4">
      <c r="A199" s="8"/>
      <c r="B199" s="40"/>
      <c r="C199" s="40"/>
      <c r="D199" s="40"/>
      <c r="E199" s="40"/>
      <c r="F199" s="63"/>
      <c r="G199" s="64"/>
      <c r="H199" s="39">
        <f t="shared" si="1"/>
        <v>0</v>
      </c>
      <c r="I199" s="39"/>
      <c r="J199" s="40"/>
      <c r="K199" s="40"/>
      <c r="L199" s="38">
        <f t="shared" si="2"/>
        <v>0</v>
      </c>
      <c r="M199" s="20"/>
    </row>
    <row r="200" spans="1:13" ht="20.100000000000001" customHeight="1" x14ac:dyDescent="0.4">
      <c r="A200" s="8"/>
      <c r="B200" s="40"/>
      <c r="C200" s="40"/>
      <c r="D200" s="40"/>
      <c r="E200" s="40"/>
      <c r="F200" s="63"/>
      <c r="G200" s="64"/>
      <c r="H200" s="39">
        <f t="shared" si="1"/>
        <v>0</v>
      </c>
      <c r="I200" s="39"/>
      <c r="J200" s="40"/>
      <c r="K200" s="40"/>
      <c r="L200" s="38">
        <f t="shared" si="2"/>
        <v>0</v>
      </c>
      <c r="M200" s="20"/>
    </row>
    <row r="201" spans="1:13" ht="20.100000000000001" customHeight="1" x14ac:dyDescent="0.4">
      <c r="A201" s="8"/>
      <c r="B201" s="30" t="s">
        <v>85</v>
      </c>
      <c r="C201" s="31"/>
      <c r="D201" s="22">
        <f>SUM(D190:D200)</f>
        <v>300000</v>
      </c>
      <c r="E201" s="25"/>
      <c r="F201" s="61"/>
      <c r="G201" s="62"/>
      <c r="H201" s="22">
        <f>SUM(H190:H200)</f>
        <v>2000000</v>
      </c>
      <c r="I201" s="22">
        <f>SUM(I190:I200)</f>
        <v>320000</v>
      </c>
      <c r="J201" s="25"/>
      <c r="K201" s="25"/>
      <c r="L201" s="22">
        <f>SUM(L190:L200)</f>
        <v>3520</v>
      </c>
      <c r="M201" s="20"/>
    </row>
    <row r="202" spans="1:13" ht="20.100000000000001" customHeight="1" x14ac:dyDescent="0.4">
      <c r="B202" s="12"/>
      <c r="C202" s="12"/>
      <c r="D202" s="12"/>
      <c r="E202" s="12"/>
      <c r="F202" s="23"/>
      <c r="G202" s="12"/>
      <c r="H202" s="12"/>
      <c r="I202" s="12"/>
      <c r="J202" s="12"/>
      <c r="K202" s="12"/>
      <c r="L202" s="12"/>
    </row>
    <row r="205" spans="1:13" ht="9.9499999999999993" customHeight="1" x14ac:dyDescent="0.4">
      <c r="E205" s="7"/>
    </row>
    <row r="206" spans="1:13" ht="20.100000000000001" customHeight="1" x14ac:dyDescent="0.4">
      <c r="B206" s="2" t="s">
        <v>108</v>
      </c>
      <c r="D206" s="8"/>
      <c r="E206" s="26">
        <f>D201</f>
        <v>300000</v>
      </c>
      <c r="F206" s="10" t="s">
        <v>9</v>
      </c>
    </row>
    <row r="207" spans="1:13" ht="24" customHeight="1" x14ac:dyDescent="0.4">
      <c r="B207" s="6" t="s">
        <v>97</v>
      </c>
      <c r="E207" s="16"/>
    </row>
    <row r="208" spans="1:13" ht="24" customHeight="1" x14ac:dyDescent="0.4">
      <c r="B208" s="2" t="s">
        <v>100</v>
      </c>
      <c r="D208" s="8"/>
      <c r="E208" s="26">
        <f>H201</f>
        <v>2000000</v>
      </c>
      <c r="F208" s="10" t="s">
        <v>9</v>
      </c>
    </row>
    <row r="209" spans="2:8" ht="24" customHeight="1" x14ac:dyDescent="0.4">
      <c r="B209" s="6" t="s">
        <v>90</v>
      </c>
      <c r="E209" s="16"/>
    </row>
    <row r="210" spans="2:8" ht="24" customHeight="1" x14ac:dyDescent="0.4">
      <c r="B210" s="2" t="s">
        <v>101</v>
      </c>
      <c r="D210" s="8"/>
      <c r="E210" s="26">
        <f>I201</f>
        <v>320000</v>
      </c>
      <c r="F210" s="10" t="s">
        <v>9</v>
      </c>
    </row>
    <row r="211" spans="2:8" ht="28.5" customHeight="1" x14ac:dyDescent="0.4">
      <c r="B211" s="6" t="s">
        <v>51</v>
      </c>
      <c r="E211" s="16"/>
    </row>
    <row r="212" spans="2:8" ht="20.100000000000001" customHeight="1" x14ac:dyDescent="0.4">
      <c r="B212" s="2" t="s">
        <v>102</v>
      </c>
      <c r="D212" s="8"/>
      <c r="E212" s="9">
        <f>L201</f>
        <v>3520</v>
      </c>
      <c r="F212" s="10" t="s">
        <v>18</v>
      </c>
    </row>
    <row r="213" spans="2:8" ht="20.25" customHeight="1" x14ac:dyDescent="0.4">
      <c r="B213" s="2" t="s">
        <v>91</v>
      </c>
      <c r="E213" s="12"/>
    </row>
    <row r="214" spans="2:8" ht="9.9499999999999993" customHeight="1" x14ac:dyDescent="0.4"/>
    <row r="215" spans="2:8" ht="20.100000000000001" customHeight="1" x14ac:dyDescent="0.4">
      <c r="B215" s="2" t="s">
        <v>103</v>
      </c>
      <c r="E215" s="32">
        <v>1</v>
      </c>
      <c r="H215" s="2" t="s">
        <v>118</v>
      </c>
    </row>
    <row r="216" spans="2:8" ht="24.75" customHeight="1" x14ac:dyDescent="0.4">
      <c r="B216" s="6" t="s">
        <v>92</v>
      </c>
    </row>
  </sheetData>
  <sheetProtection algorithmName="SHA-512" hashValue="B5T9spYGjfCnVjjYrhkKX3npb20ebk8wME04SEtAnU+OSPfjmpfNj+E3XW4mqzrYP5WW/0DAUV1kGtqbcPc35A==" saltValue="HHmIqL9ZGkg98KKK8PDAoA==" spinCount="100000" sheet="1" objects="1" scenarios="1"/>
  <mergeCells count="28">
    <mergeCell ref="C137:D137"/>
    <mergeCell ref="F137:G137"/>
    <mergeCell ref="F189:G189"/>
    <mergeCell ref="F133:G133"/>
    <mergeCell ref="F128:G128"/>
    <mergeCell ref="F129:G129"/>
    <mergeCell ref="F130:G130"/>
    <mergeCell ref="F131:G131"/>
    <mergeCell ref="F132:G132"/>
    <mergeCell ref="F134:G134"/>
    <mergeCell ref="F135:G135"/>
    <mergeCell ref="F136:G136"/>
    <mergeCell ref="A2:N3"/>
    <mergeCell ref="F201:G201"/>
    <mergeCell ref="F194:G194"/>
    <mergeCell ref="F195:G195"/>
    <mergeCell ref="F196:G196"/>
    <mergeCell ref="F197:G197"/>
    <mergeCell ref="F198:G198"/>
    <mergeCell ref="F199:G199"/>
    <mergeCell ref="M189:O189"/>
    <mergeCell ref="F190:G190"/>
    <mergeCell ref="F191:G191"/>
    <mergeCell ref="F192:G192"/>
    <mergeCell ref="F200:G200"/>
    <mergeCell ref="F193:G193"/>
    <mergeCell ref="C138:D138"/>
    <mergeCell ref="F138:G138"/>
  </mergeCells>
  <phoneticPr fontId="2"/>
  <pageMargins left="0.9055118110236221" right="0" top="0.74803149606299213" bottom="0.74803149606299213" header="0.31496062992125984" footer="0.31496062992125984"/>
  <pageSetup paperSize="9" scale="60" fitToHeight="0" orientation="portrait" verticalDpi="1200" r:id="rId1"/>
  <ignoredErrors>
    <ignoredError sqref="J129:J136 H190:H200 L190:L200 E93 E95 E10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照井清一</dc:creator>
  <cp:lastModifiedBy>照井 清一</cp:lastModifiedBy>
  <cp:lastPrinted>2022-02-25T02:55:28Z</cp:lastPrinted>
  <dcterms:created xsi:type="dcterms:W3CDTF">2022-02-09T10:49:06Z</dcterms:created>
  <dcterms:modified xsi:type="dcterms:W3CDTF">2022-02-25T03:18:02Z</dcterms:modified>
</cp:coreProperties>
</file>